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FMV LIFEBOOK\Desktop\R４なんじょ～カップ\"/>
    </mc:Choice>
  </mc:AlternateContent>
  <xr:revisionPtr revIDLastSave="0" documentId="13_ncr:1_{852724FB-21A0-43DA-8D14-A778741828AB}" xr6:coauthVersionLast="47" xr6:coauthVersionMax="47" xr10:uidLastSave="{00000000-0000-0000-0000-000000000000}"/>
  <bookViews>
    <workbookView xWindow="-108" yWindow="-108" windowWidth="23256" windowHeight="12456" firstSheet="2" activeTab="3" xr2:uid="{4C105348-251E-4AC9-AE9D-55512B8690C0}"/>
  </bookViews>
  <sheets>
    <sheet name="リレー入賞" sheetId="2" r:id="rId1"/>
    <sheet name="区間賞" sheetId="1" r:id="rId2"/>
    <sheet name="区間賞 (ブランク)" sheetId="20" r:id="rId3"/>
    <sheet name="リレー名簿（当日名簿変更はここ）" sheetId="10" r:id="rId4"/>
    <sheet name="1" sheetId="11" r:id="rId5"/>
    <sheet name="2" sheetId="12" r:id="rId6"/>
    <sheet name="3" sheetId="13" r:id="rId7"/>
    <sheet name="4" sheetId="14" r:id="rId8"/>
    <sheet name="5" sheetId="15" r:id="rId9"/>
    <sheet name="6" sheetId="16" r:id="rId10"/>
    <sheet name="総合成績（新）" sheetId="17" r:id="rId11"/>
    <sheet name="総合成績 (旧)" sheetId="19" r:id="rId12"/>
  </sheets>
  <definedNames>
    <definedName name="_xlnm._FilterDatabase" localSheetId="4" hidden="1">'1'!$L$6:$Q$23</definedName>
    <definedName name="_xlnm._FilterDatabase" localSheetId="5" hidden="1">'2'!$K$6:$Q$23</definedName>
    <definedName name="_xlnm._FilterDatabase" localSheetId="6" hidden="1">'3'!$K$6:$Q$23</definedName>
    <definedName name="_xlnm._FilterDatabase" localSheetId="7" hidden="1">'4'!$K$6:$Q$6</definedName>
    <definedName name="_xlnm._FilterDatabase" localSheetId="8" hidden="1">'5'!$K$6:$Q$23</definedName>
    <definedName name="_xlnm._FilterDatabase" localSheetId="9" hidden="1">'6'!$K$6:$Q$23</definedName>
    <definedName name="_xlnm._FilterDatabase" localSheetId="11" hidden="1">'総合成績 (旧)'!$A$4:$D$24</definedName>
    <definedName name="_xlnm._FilterDatabase" localSheetId="10" hidden="1">'総合成績（新）'!$A$4:$O$7</definedName>
    <definedName name="_xlnm.Print_Area" localSheetId="4">'1'!$L$1:$Q$31</definedName>
    <definedName name="_xlnm.Print_Area" localSheetId="5">'2'!$K$1:$Q$31</definedName>
    <definedName name="_xlnm.Print_Area" localSheetId="6">'3'!$K$1:$Q$31</definedName>
    <definedName name="_xlnm.Print_Area" localSheetId="7">'4'!$K$1:$Q$31</definedName>
    <definedName name="_xlnm.Print_Area" localSheetId="8">'5'!$K$1:$Q$31</definedName>
    <definedName name="_xlnm.Print_Area" localSheetId="9">'6'!$K$1:$Q$23</definedName>
    <definedName name="_xlnm.Print_Area" localSheetId="0">リレー入賞!$A$1:$F$24</definedName>
    <definedName name="_xlnm.Print_Area" localSheetId="1">区間賞!$A$1:$E$26</definedName>
    <definedName name="_xlnm.Print_Area" localSheetId="2">'区間賞 (ブランク)'!$A$1:$E$26</definedName>
    <definedName name="_xlnm.Print_Area" localSheetId="11">'総合成績 (旧)'!#REF!</definedName>
    <definedName name="_xlnm.Print_Area" localSheetId="10">'総合成績（新）'!$A$1:$O$64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6" l="1"/>
  <c r="G25" i="16"/>
  <c r="G26" i="16"/>
  <c r="G27" i="16"/>
  <c r="G28" i="16"/>
  <c r="G29" i="16"/>
  <c r="G30" i="16"/>
  <c r="G31" i="16"/>
  <c r="A30" i="16" l="1"/>
  <c r="A29" i="16"/>
  <c r="A31" i="16"/>
  <c r="A28" i="16"/>
  <c r="A27" i="16"/>
  <c r="G24" i="14"/>
  <c r="G25" i="14"/>
  <c r="G26" i="14"/>
  <c r="G27" i="14"/>
  <c r="G28" i="14"/>
  <c r="G29" i="14"/>
  <c r="G30" i="14"/>
  <c r="G31" i="14"/>
  <c r="G9" i="15" l="1"/>
  <c r="G10" i="15"/>
  <c r="G11" i="15"/>
  <c r="G12" i="15"/>
  <c r="G13" i="15"/>
  <c r="G14" i="15"/>
  <c r="G15" i="15"/>
  <c r="G16" i="15"/>
  <c r="G17" i="15"/>
  <c r="G18" i="15"/>
  <c r="G19" i="15"/>
  <c r="G20" i="15"/>
  <c r="G21" i="15"/>
  <c r="G22" i="15"/>
  <c r="G23" i="15"/>
  <c r="G24" i="15"/>
  <c r="G25" i="15"/>
  <c r="G26" i="15"/>
  <c r="G27" i="15"/>
  <c r="H27" i="15" s="1"/>
  <c r="B27" i="15" s="1"/>
  <c r="G28" i="15"/>
  <c r="G29" i="15"/>
  <c r="G30" i="15"/>
  <c r="G31" i="15"/>
  <c r="G8" i="14"/>
  <c r="G9" i="14"/>
  <c r="G10" i="14"/>
  <c r="G11" i="14"/>
  <c r="G12" i="14"/>
  <c r="G13" i="14"/>
  <c r="G14" i="14"/>
  <c r="G15" i="14"/>
  <c r="G16" i="14"/>
  <c r="G17" i="14"/>
  <c r="G18" i="14"/>
  <c r="G19" i="14"/>
  <c r="G20" i="14"/>
  <c r="G21" i="14"/>
  <c r="G22" i="14"/>
  <c r="G23" i="14"/>
  <c r="H31" i="14"/>
  <c r="B31" i="14" s="1"/>
  <c r="G8" i="16"/>
  <c r="G9" i="16"/>
  <c r="G10" i="16"/>
  <c r="G11" i="16"/>
  <c r="G12" i="16"/>
  <c r="G13" i="16"/>
  <c r="G14" i="16"/>
  <c r="G15" i="16"/>
  <c r="G16" i="16"/>
  <c r="G17" i="16"/>
  <c r="G18" i="16"/>
  <c r="G19" i="16"/>
  <c r="G20" i="16"/>
  <c r="G21" i="16"/>
  <c r="G22" i="16"/>
  <c r="G23" i="16"/>
  <c r="H31" i="16"/>
  <c r="B31" i="16" s="1"/>
  <c r="H29" i="16"/>
  <c r="B29" i="16" s="1"/>
  <c r="H28" i="16"/>
  <c r="B28" i="16" s="1"/>
  <c r="H30" i="14"/>
  <c r="B30" i="14" s="1"/>
  <c r="H27" i="14"/>
  <c r="B27" i="14" s="1"/>
  <c r="H28" i="14"/>
  <c r="B28" i="14" s="1"/>
  <c r="H30" i="16"/>
  <c r="B30" i="16" s="1"/>
  <c r="H28" i="15"/>
  <c r="B28" i="15" s="1"/>
  <c r="H29" i="15"/>
  <c r="B29" i="15" s="1"/>
  <c r="H30" i="15"/>
  <c r="B30" i="15" s="1"/>
  <c r="H31" i="15"/>
  <c r="B31" i="15" s="1"/>
  <c r="G7" i="12"/>
  <c r="H29" i="14"/>
  <c r="B29" i="14" s="1"/>
  <c r="H30" i="13"/>
  <c r="B30" i="13" s="1"/>
  <c r="H31" i="13"/>
  <c r="B31" i="13" s="1"/>
  <c r="H8" i="11"/>
  <c r="H9" i="11"/>
  <c r="H10" i="11"/>
  <c r="H11" i="11"/>
  <c r="H12" i="11"/>
  <c r="H13" i="11"/>
  <c r="H14" i="11"/>
  <c r="H15" i="11"/>
  <c r="H16" i="11"/>
  <c r="H17" i="11"/>
  <c r="H18" i="11"/>
  <c r="H19" i="11"/>
  <c r="H20" i="11"/>
  <c r="H21" i="11"/>
  <c r="H22" i="11"/>
  <c r="H23" i="11"/>
  <c r="H24" i="11"/>
  <c r="H25" i="11"/>
  <c r="H26" i="11"/>
  <c r="H27" i="11"/>
  <c r="H28" i="11"/>
  <c r="H29" i="11"/>
  <c r="H30" i="11"/>
  <c r="H31" i="11"/>
  <c r="H7" i="11"/>
  <c r="G8" i="12"/>
  <c r="G9" i="12"/>
  <c r="G10" i="12"/>
  <c r="G11" i="12"/>
  <c r="G12" i="12"/>
  <c r="G13" i="12"/>
  <c r="G14" i="12"/>
  <c r="G15" i="12"/>
  <c r="G16" i="12"/>
  <c r="G17" i="12"/>
  <c r="G18" i="12"/>
  <c r="G19" i="12"/>
  <c r="G20" i="12"/>
  <c r="G21" i="12"/>
  <c r="G22" i="12"/>
  <c r="G23" i="12"/>
  <c r="G24" i="12"/>
  <c r="G25" i="12"/>
  <c r="G26" i="12"/>
  <c r="G27" i="12"/>
  <c r="H27" i="12" s="1"/>
  <c r="B27" i="12" s="1"/>
  <c r="G28" i="12"/>
  <c r="H28" i="12" s="1"/>
  <c r="B28" i="12" s="1"/>
  <c r="G29" i="12"/>
  <c r="H29" i="12" s="1"/>
  <c r="B29" i="12" s="1"/>
  <c r="G30" i="12"/>
  <c r="H30" i="12" s="1"/>
  <c r="B30" i="12" s="1"/>
  <c r="G31" i="12"/>
  <c r="H31" i="12" s="1"/>
  <c r="B31" i="12" s="1"/>
  <c r="H19" i="12" l="1"/>
  <c r="H23" i="12"/>
  <c r="H12" i="12"/>
  <c r="H15" i="12"/>
  <c r="H11" i="12"/>
  <c r="H14" i="12"/>
  <c r="H20" i="12"/>
  <c r="H21" i="12"/>
  <c r="H13" i="12"/>
  <c r="H22" i="12"/>
  <c r="H26" i="12"/>
  <c r="H18" i="12"/>
  <c r="H10" i="12"/>
  <c r="H25" i="12"/>
  <c r="H17" i="12"/>
  <c r="H9" i="12"/>
  <c r="H24" i="12"/>
  <c r="H16" i="12"/>
  <c r="H8" i="12"/>
  <c r="H7" i="12"/>
  <c r="G24" i="13"/>
  <c r="G25" i="13"/>
  <c r="G26" i="13"/>
  <c r="G27" i="13"/>
  <c r="H27" i="13" s="1"/>
  <c r="B27" i="13" s="1"/>
  <c r="G28" i="13"/>
  <c r="H28" i="13" s="1"/>
  <c r="B28" i="13" s="1"/>
  <c r="G29" i="13"/>
  <c r="H29" i="13" s="1"/>
  <c r="B29" i="13" s="1"/>
  <c r="G30" i="13"/>
  <c r="G31" i="13"/>
  <c r="B20" i="12" l="1"/>
  <c r="H25" i="13"/>
  <c r="H26" i="13"/>
  <c r="H24" i="13"/>
  <c r="B18" i="12"/>
  <c r="B21" i="12"/>
  <c r="B24" i="12"/>
  <c r="B26" i="12"/>
  <c r="B14" i="12"/>
  <c r="B7" i="12"/>
  <c r="B11" i="12"/>
  <c r="B22" i="12"/>
  <c r="B17" i="12"/>
  <c r="B10" i="12"/>
  <c r="B16" i="12"/>
  <c r="B9" i="12"/>
  <c r="B15" i="12"/>
  <c r="B8" i="12"/>
  <c r="B23" i="12"/>
  <c r="B25" i="12"/>
  <c r="B12" i="12"/>
  <c r="B13" i="12"/>
  <c r="B19" i="12"/>
  <c r="G8" i="11"/>
  <c r="G9" i="11"/>
  <c r="G10" i="11"/>
  <c r="G11" i="11"/>
  <c r="G12" i="11"/>
  <c r="G13" i="11"/>
  <c r="G14" i="11"/>
  <c r="G15" i="11"/>
  <c r="G16" i="11"/>
  <c r="G17" i="11"/>
  <c r="G18" i="11"/>
  <c r="G19" i="11"/>
  <c r="G20" i="11"/>
  <c r="G21" i="11"/>
  <c r="G22" i="11"/>
  <c r="G23" i="11"/>
  <c r="G24" i="11"/>
  <c r="G25" i="11"/>
  <c r="G26" i="11"/>
  <c r="G27" i="11"/>
  <c r="G28" i="11"/>
  <c r="G29" i="11"/>
  <c r="G30" i="11"/>
  <c r="G31" i="11"/>
  <c r="G7" i="11"/>
  <c r="N64" i="17" l="1"/>
  <c r="N61" i="17"/>
  <c r="N58" i="17"/>
  <c r="N55" i="17"/>
  <c r="N52" i="17"/>
  <c r="N49" i="17"/>
  <c r="N46" i="17"/>
  <c r="N43" i="17"/>
  <c r="N40" i="17"/>
  <c r="N37" i="17"/>
  <c r="N34" i="17"/>
  <c r="N31" i="17"/>
  <c r="N28" i="17"/>
  <c r="N25" i="17"/>
  <c r="N22" i="17"/>
  <c r="N19" i="17"/>
  <c r="N16" i="17"/>
  <c r="N13" i="17"/>
  <c r="N10" i="17"/>
  <c r="N7" i="17"/>
  <c r="A1" i="19"/>
  <c r="A1" i="17" l="1"/>
  <c r="D8" i="16"/>
  <c r="E8" i="16"/>
  <c r="F8" i="16"/>
  <c r="D9" i="16"/>
  <c r="E9" i="16"/>
  <c r="F9" i="16"/>
  <c r="D10" i="16"/>
  <c r="E10" i="16"/>
  <c r="F10" i="16"/>
  <c r="D11" i="16"/>
  <c r="E11" i="16"/>
  <c r="F11" i="16"/>
  <c r="D12" i="16"/>
  <c r="E12" i="16"/>
  <c r="F12" i="16"/>
  <c r="D13" i="16"/>
  <c r="E13" i="16"/>
  <c r="F13" i="16"/>
  <c r="D14" i="16"/>
  <c r="E14" i="16"/>
  <c r="F14" i="16"/>
  <c r="D15" i="16"/>
  <c r="E15" i="16"/>
  <c r="F15" i="16"/>
  <c r="D16" i="16"/>
  <c r="E16" i="16"/>
  <c r="F16" i="16"/>
  <c r="D17" i="16"/>
  <c r="E17" i="16"/>
  <c r="F17" i="16"/>
  <c r="D18" i="16"/>
  <c r="E18" i="16"/>
  <c r="F18" i="16"/>
  <c r="D19" i="16"/>
  <c r="E19" i="16"/>
  <c r="F19" i="16"/>
  <c r="D20" i="16"/>
  <c r="E20" i="16"/>
  <c r="F20" i="16"/>
  <c r="D21" i="16"/>
  <c r="E21" i="16"/>
  <c r="F21" i="16"/>
  <c r="D22" i="16"/>
  <c r="E22" i="16"/>
  <c r="F22" i="16"/>
  <c r="D23" i="16"/>
  <c r="E23" i="16"/>
  <c r="F23" i="16"/>
  <c r="D24" i="16"/>
  <c r="E24" i="16"/>
  <c r="F24" i="16"/>
  <c r="D25" i="16"/>
  <c r="E25" i="16"/>
  <c r="F25" i="16"/>
  <c r="D26" i="16"/>
  <c r="E26" i="16"/>
  <c r="F26" i="16"/>
  <c r="D27" i="16"/>
  <c r="E27" i="16"/>
  <c r="F27" i="16"/>
  <c r="D28" i="16"/>
  <c r="E28" i="16"/>
  <c r="F28" i="16"/>
  <c r="D29" i="16"/>
  <c r="E29" i="16"/>
  <c r="F29" i="16"/>
  <c r="D30" i="16"/>
  <c r="E30" i="16"/>
  <c r="F30" i="16"/>
  <c r="D31" i="16"/>
  <c r="E31" i="16"/>
  <c r="F31" i="16"/>
  <c r="F7" i="16"/>
  <c r="E7" i="16"/>
  <c r="D7" i="16"/>
  <c r="D8" i="15"/>
  <c r="E8" i="15"/>
  <c r="F8" i="15"/>
  <c r="D9" i="15"/>
  <c r="E9" i="15"/>
  <c r="F9" i="15"/>
  <c r="D10" i="15"/>
  <c r="E10" i="15"/>
  <c r="F10" i="15"/>
  <c r="D11" i="15"/>
  <c r="E11" i="15"/>
  <c r="F11" i="15"/>
  <c r="D12" i="15"/>
  <c r="E12" i="15"/>
  <c r="F12" i="15"/>
  <c r="D13" i="15"/>
  <c r="E13" i="15"/>
  <c r="F13" i="15"/>
  <c r="D14" i="15"/>
  <c r="E14" i="15"/>
  <c r="F14" i="15"/>
  <c r="D15" i="15"/>
  <c r="E15" i="15"/>
  <c r="F15" i="15"/>
  <c r="D16" i="15"/>
  <c r="E16" i="15"/>
  <c r="F16" i="15"/>
  <c r="D17" i="15"/>
  <c r="E17" i="15"/>
  <c r="F17" i="15"/>
  <c r="D18" i="15"/>
  <c r="E18" i="15"/>
  <c r="F18" i="15"/>
  <c r="D19" i="15"/>
  <c r="E19" i="15"/>
  <c r="F19" i="15"/>
  <c r="D20" i="15"/>
  <c r="E20" i="15"/>
  <c r="F20" i="15"/>
  <c r="D21" i="15"/>
  <c r="E21" i="15"/>
  <c r="F21" i="15"/>
  <c r="D22" i="15"/>
  <c r="E22" i="15"/>
  <c r="F22" i="15"/>
  <c r="D23" i="15"/>
  <c r="E23" i="15"/>
  <c r="F23" i="15"/>
  <c r="D24" i="15"/>
  <c r="E24" i="15"/>
  <c r="F24" i="15"/>
  <c r="D25" i="15"/>
  <c r="E25" i="15"/>
  <c r="F25" i="15"/>
  <c r="D26" i="15"/>
  <c r="E26" i="15"/>
  <c r="F26" i="15"/>
  <c r="D27" i="15"/>
  <c r="E27" i="15"/>
  <c r="F27" i="15"/>
  <c r="D28" i="15"/>
  <c r="E28" i="15"/>
  <c r="F28" i="15"/>
  <c r="D29" i="15"/>
  <c r="E29" i="15"/>
  <c r="F29" i="15"/>
  <c r="D30" i="15"/>
  <c r="E30" i="15"/>
  <c r="F30" i="15"/>
  <c r="D31" i="15"/>
  <c r="E31" i="15"/>
  <c r="F31" i="15"/>
  <c r="F7" i="15"/>
  <c r="E7" i="15"/>
  <c r="D7" i="15"/>
  <c r="D8" i="14"/>
  <c r="E8" i="14"/>
  <c r="F8" i="14"/>
  <c r="D9" i="14"/>
  <c r="E9" i="14"/>
  <c r="F9" i="14"/>
  <c r="D10" i="14"/>
  <c r="E10" i="14"/>
  <c r="F10" i="14"/>
  <c r="D11" i="14"/>
  <c r="E11" i="14"/>
  <c r="F11" i="14"/>
  <c r="D12" i="14"/>
  <c r="E12" i="14"/>
  <c r="F12" i="14"/>
  <c r="D13" i="14"/>
  <c r="E13" i="14"/>
  <c r="F13" i="14"/>
  <c r="D14" i="14"/>
  <c r="E14" i="14"/>
  <c r="F14" i="14"/>
  <c r="D15" i="14"/>
  <c r="E15" i="14"/>
  <c r="F15" i="14"/>
  <c r="D16" i="14"/>
  <c r="E16" i="14"/>
  <c r="F16" i="14"/>
  <c r="D17" i="14"/>
  <c r="E17" i="14"/>
  <c r="F17" i="14"/>
  <c r="D18" i="14"/>
  <c r="E18" i="14"/>
  <c r="F18" i="14"/>
  <c r="D19" i="14"/>
  <c r="E19" i="14"/>
  <c r="F19" i="14"/>
  <c r="D20" i="14"/>
  <c r="E20" i="14"/>
  <c r="F20" i="14"/>
  <c r="D21" i="14"/>
  <c r="E21" i="14"/>
  <c r="F21" i="14"/>
  <c r="D22" i="14"/>
  <c r="E22" i="14"/>
  <c r="F22" i="14"/>
  <c r="D23" i="14"/>
  <c r="E23" i="14"/>
  <c r="F23" i="14"/>
  <c r="D24" i="14"/>
  <c r="E24" i="14"/>
  <c r="F24" i="14"/>
  <c r="D25" i="14"/>
  <c r="E25" i="14"/>
  <c r="F25" i="14"/>
  <c r="D26" i="14"/>
  <c r="E26" i="14"/>
  <c r="F26" i="14"/>
  <c r="D27" i="14"/>
  <c r="E27" i="14"/>
  <c r="F27" i="14"/>
  <c r="D28" i="14"/>
  <c r="E28" i="14"/>
  <c r="F28" i="14"/>
  <c r="D29" i="14"/>
  <c r="E29" i="14"/>
  <c r="F29" i="14"/>
  <c r="D30" i="14"/>
  <c r="E30" i="14"/>
  <c r="F30" i="14"/>
  <c r="D31" i="14"/>
  <c r="E31" i="14"/>
  <c r="F31" i="14"/>
  <c r="F7" i="14"/>
  <c r="E7" i="14"/>
  <c r="D7" i="14"/>
  <c r="D7" i="13"/>
  <c r="D8" i="13"/>
  <c r="E8" i="13"/>
  <c r="F8" i="13"/>
  <c r="D9" i="13"/>
  <c r="E9" i="13"/>
  <c r="F9" i="13"/>
  <c r="D10" i="13"/>
  <c r="E10" i="13"/>
  <c r="F10" i="13"/>
  <c r="D11" i="13"/>
  <c r="E11" i="13"/>
  <c r="F11" i="13"/>
  <c r="D12" i="13"/>
  <c r="E12" i="13"/>
  <c r="F12" i="13"/>
  <c r="D13" i="13"/>
  <c r="E13" i="13"/>
  <c r="F13" i="13"/>
  <c r="D14" i="13"/>
  <c r="E14" i="13"/>
  <c r="F14" i="13"/>
  <c r="D15" i="13"/>
  <c r="E15" i="13"/>
  <c r="F15" i="13"/>
  <c r="D16" i="13"/>
  <c r="E16" i="13"/>
  <c r="F16" i="13"/>
  <c r="D17" i="13"/>
  <c r="E17" i="13"/>
  <c r="F17" i="13"/>
  <c r="D18" i="13"/>
  <c r="E18" i="13"/>
  <c r="F18" i="13"/>
  <c r="D19" i="13"/>
  <c r="E19" i="13"/>
  <c r="F19" i="13"/>
  <c r="D20" i="13"/>
  <c r="E20" i="13"/>
  <c r="F20" i="13"/>
  <c r="D21" i="13"/>
  <c r="E21" i="13"/>
  <c r="F21" i="13"/>
  <c r="D22" i="13"/>
  <c r="E22" i="13"/>
  <c r="F22" i="13"/>
  <c r="D23" i="13"/>
  <c r="E23" i="13"/>
  <c r="F23" i="13"/>
  <c r="D24" i="13"/>
  <c r="E24" i="13"/>
  <c r="F24" i="13"/>
  <c r="D25" i="13"/>
  <c r="E25" i="13"/>
  <c r="F25" i="13"/>
  <c r="D26" i="13"/>
  <c r="E26" i="13"/>
  <c r="F26" i="13"/>
  <c r="D27" i="13"/>
  <c r="E27" i="13"/>
  <c r="F27" i="13"/>
  <c r="D28" i="13"/>
  <c r="E28" i="13"/>
  <c r="F28" i="13"/>
  <c r="D29" i="13"/>
  <c r="E29" i="13"/>
  <c r="F29" i="13"/>
  <c r="D30" i="13"/>
  <c r="E30" i="13"/>
  <c r="F30" i="13"/>
  <c r="D31" i="13"/>
  <c r="E31" i="13"/>
  <c r="F31" i="13"/>
  <c r="F7" i="13"/>
  <c r="E7" i="13"/>
  <c r="D8" i="12"/>
  <c r="E8" i="12"/>
  <c r="F8" i="12"/>
  <c r="D9" i="12"/>
  <c r="E9" i="12"/>
  <c r="F9" i="12"/>
  <c r="D10" i="12"/>
  <c r="E10" i="12"/>
  <c r="F10" i="12"/>
  <c r="D11" i="12"/>
  <c r="E11" i="12"/>
  <c r="F11" i="12"/>
  <c r="D12" i="12"/>
  <c r="E12" i="12"/>
  <c r="F12" i="12"/>
  <c r="D13" i="12"/>
  <c r="E13" i="12"/>
  <c r="F13" i="12"/>
  <c r="D14" i="12"/>
  <c r="E14" i="12"/>
  <c r="F14" i="12"/>
  <c r="D15" i="12"/>
  <c r="E15" i="12"/>
  <c r="F15" i="12"/>
  <c r="D16" i="12"/>
  <c r="E16" i="12"/>
  <c r="F16" i="12"/>
  <c r="D17" i="12"/>
  <c r="E17" i="12"/>
  <c r="F17" i="12"/>
  <c r="D18" i="12"/>
  <c r="E18" i="12"/>
  <c r="F18" i="12"/>
  <c r="D19" i="12"/>
  <c r="E19" i="12"/>
  <c r="F19" i="12"/>
  <c r="D20" i="12"/>
  <c r="E20" i="12"/>
  <c r="F20" i="12"/>
  <c r="D21" i="12"/>
  <c r="E21" i="12"/>
  <c r="F21" i="12"/>
  <c r="D22" i="12"/>
  <c r="E22" i="12"/>
  <c r="F22" i="12"/>
  <c r="D23" i="12"/>
  <c r="E23" i="12"/>
  <c r="F23" i="12"/>
  <c r="D24" i="12"/>
  <c r="E24" i="12"/>
  <c r="F24" i="12"/>
  <c r="D25" i="12"/>
  <c r="E25" i="12"/>
  <c r="F25" i="12"/>
  <c r="D26" i="12"/>
  <c r="E26" i="12"/>
  <c r="F26" i="12"/>
  <c r="D27" i="12"/>
  <c r="E27" i="12"/>
  <c r="F27" i="12"/>
  <c r="D28" i="12"/>
  <c r="E28" i="12"/>
  <c r="F28" i="12"/>
  <c r="D29" i="12"/>
  <c r="E29" i="12"/>
  <c r="F29" i="12"/>
  <c r="D30" i="12"/>
  <c r="E30" i="12"/>
  <c r="F30" i="12"/>
  <c r="D31" i="12"/>
  <c r="E31" i="12"/>
  <c r="F31" i="12"/>
  <c r="F7" i="12"/>
  <c r="E7" i="12"/>
  <c r="D7" i="12"/>
  <c r="D8" i="11"/>
  <c r="E8" i="11"/>
  <c r="F8" i="11"/>
  <c r="D9" i="11"/>
  <c r="E9" i="11"/>
  <c r="F9" i="11"/>
  <c r="D10" i="11"/>
  <c r="E10" i="11"/>
  <c r="F10" i="11"/>
  <c r="D11" i="11"/>
  <c r="E11" i="11"/>
  <c r="F11" i="11"/>
  <c r="D12" i="11"/>
  <c r="E12" i="11"/>
  <c r="F12" i="11"/>
  <c r="D13" i="11"/>
  <c r="E13" i="11"/>
  <c r="F13" i="11"/>
  <c r="D14" i="11"/>
  <c r="E14" i="11"/>
  <c r="F14" i="11"/>
  <c r="D15" i="11"/>
  <c r="E15" i="11"/>
  <c r="F15" i="11"/>
  <c r="D16" i="11"/>
  <c r="E16" i="11"/>
  <c r="F16" i="11"/>
  <c r="D17" i="11"/>
  <c r="E17" i="11"/>
  <c r="F17" i="11"/>
  <c r="D18" i="11"/>
  <c r="E18" i="11"/>
  <c r="F18" i="11"/>
  <c r="D19" i="11"/>
  <c r="E19" i="11"/>
  <c r="F19" i="11"/>
  <c r="D20" i="11"/>
  <c r="E20" i="11"/>
  <c r="F20" i="11"/>
  <c r="D21" i="11"/>
  <c r="E21" i="11"/>
  <c r="F21" i="11"/>
  <c r="D22" i="11"/>
  <c r="E22" i="11"/>
  <c r="F22" i="11"/>
  <c r="D23" i="11"/>
  <c r="E23" i="11"/>
  <c r="F23" i="11"/>
  <c r="D24" i="11"/>
  <c r="E24" i="11"/>
  <c r="F24" i="11"/>
  <c r="D25" i="11"/>
  <c r="E25" i="11"/>
  <c r="F25" i="11"/>
  <c r="D26" i="11"/>
  <c r="E26" i="11"/>
  <c r="F26" i="11"/>
  <c r="D27" i="11"/>
  <c r="E27" i="11"/>
  <c r="F27" i="11"/>
  <c r="D28" i="11"/>
  <c r="E28" i="11"/>
  <c r="F28" i="11"/>
  <c r="D29" i="11"/>
  <c r="E29" i="11"/>
  <c r="F29" i="11"/>
  <c r="D30" i="11"/>
  <c r="E30" i="11"/>
  <c r="F30" i="11"/>
  <c r="D31" i="11"/>
  <c r="E31" i="11"/>
  <c r="F31" i="11"/>
  <c r="F7" i="11"/>
  <c r="E7" i="11"/>
  <c r="D7" i="11"/>
  <c r="H26" i="16"/>
  <c r="H24" i="16"/>
  <c r="H27" i="16" l="1"/>
  <c r="B27" i="16" s="1"/>
  <c r="H26" i="15" l="1"/>
  <c r="H25" i="15"/>
  <c r="B31" i="11"/>
  <c r="B8" i="11"/>
  <c r="B29" i="11"/>
  <c r="B30" i="11"/>
  <c r="B27" i="11"/>
  <c r="B25" i="11" l="1"/>
  <c r="B11" i="11"/>
  <c r="B17" i="11"/>
  <c r="B24" i="11"/>
  <c r="B21" i="11"/>
  <c r="B14" i="11"/>
  <c r="B7" i="11"/>
  <c r="B13" i="11"/>
  <c r="B9" i="11"/>
  <c r="B28" i="11"/>
  <c r="B20" i="11"/>
  <c r="B26" i="11"/>
  <c r="B18" i="11"/>
  <c r="B10" i="11"/>
  <c r="B16" i="11"/>
  <c r="B23" i="11"/>
  <c r="B15" i="11"/>
  <c r="B22" i="11"/>
  <c r="B12" i="11"/>
  <c r="B19" i="11"/>
  <c r="H23" i="16"/>
  <c r="H22" i="16"/>
  <c r="H21" i="16"/>
  <c r="H20" i="16"/>
  <c r="H19" i="16"/>
  <c r="H18" i="16"/>
  <c r="H16" i="16"/>
  <c r="H15" i="16"/>
  <c r="H14" i="16"/>
  <c r="H13" i="16"/>
  <c r="H12" i="16"/>
  <c r="H11" i="16"/>
  <c r="H9" i="16"/>
  <c r="G7" i="16"/>
  <c r="G8" i="15"/>
  <c r="H8" i="16" s="1"/>
  <c r="G7" i="15"/>
  <c r="B1" i="15"/>
  <c r="K1" i="15" s="1"/>
  <c r="H23" i="15"/>
  <c r="H22" i="15"/>
  <c r="H21" i="15"/>
  <c r="H20" i="15"/>
  <c r="H19" i="15"/>
  <c r="H18" i="15"/>
  <c r="H17" i="15"/>
  <c r="H16" i="15"/>
  <c r="H15" i="15"/>
  <c r="H14" i="15"/>
  <c r="H13" i="15"/>
  <c r="H12" i="15"/>
  <c r="H11" i="15"/>
  <c r="H10" i="15"/>
  <c r="H9" i="15"/>
  <c r="G7" i="14"/>
  <c r="H24" i="15" s="1"/>
  <c r="G23" i="13"/>
  <c r="G22" i="13"/>
  <c r="G21" i="13"/>
  <c r="G20" i="13"/>
  <c r="G19" i="13"/>
  <c r="G18" i="13"/>
  <c r="G17" i="13"/>
  <c r="H26" i="14" s="1"/>
  <c r="G16" i="13"/>
  <c r="H25" i="14" s="1"/>
  <c r="G15" i="13"/>
  <c r="G14" i="13"/>
  <c r="G13" i="13"/>
  <c r="G12" i="13"/>
  <c r="G11" i="13"/>
  <c r="G10" i="13"/>
  <c r="G9" i="13"/>
  <c r="G8" i="13"/>
  <c r="H24" i="14" s="1"/>
  <c r="G7" i="13"/>
  <c r="B1" i="12"/>
  <c r="K1" i="12" s="1"/>
  <c r="L2" i="11"/>
  <c r="C1" i="11"/>
  <c r="L1" i="11" s="1"/>
  <c r="A7" i="16" l="1"/>
  <c r="A25" i="16"/>
  <c r="A24" i="16"/>
  <c r="A26" i="16"/>
  <c r="A14" i="16"/>
  <c r="A18" i="16"/>
  <c r="A21" i="16"/>
  <c r="A10" i="16"/>
  <c r="A20" i="16"/>
  <c r="A22" i="16"/>
  <c r="A13" i="16"/>
  <c r="A17" i="16"/>
  <c r="A9" i="16"/>
  <c r="A12" i="16"/>
  <c r="A16" i="16"/>
  <c r="A15" i="16"/>
  <c r="A8" i="16"/>
  <c r="A23" i="16"/>
  <c r="A19" i="16"/>
  <c r="A11" i="16"/>
  <c r="H17" i="16"/>
  <c r="H10" i="16"/>
  <c r="H25" i="16"/>
  <c r="H7" i="15"/>
  <c r="H8" i="15"/>
  <c r="H7" i="16"/>
  <c r="H8" i="14"/>
  <c r="H8" i="13"/>
  <c r="H10" i="14"/>
  <c r="H10" i="13"/>
  <c r="H18" i="14"/>
  <c r="H18" i="13"/>
  <c r="H11" i="14"/>
  <c r="H11" i="13"/>
  <c r="H19" i="14"/>
  <c r="H19" i="13"/>
  <c r="H9" i="14"/>
  <c r="H9" i="13"/>
  <c r="H20" i="14"/>
  <c r="H20" i="13"/>
  <c r="H16" i="14"/>
  <c r="H16" i="13"/>
  <c r="H13" i="14"/>
  <c r="H13" i="13"/>
  <c r="H14" i="14"/>
  <c r="H14" i="13"/>
  <c r="H22" i="14"/>
  <c r="H22" i="13"/>
  <c r="H17" i="14"/>
  <c r="H17" i="13"/>
  <c r="H12" i="14"/>
  <c r="H12" i="13"/>
  <c r="H21" i="14"/>
  <c r="H21" i="13"/>
  <c r="H7" i="14"/>
  <c r="H7" i="13"/>
  <c r="H15" i="14"/>
  <c r="H15" i="13"/>
  <c r="H23" i="14"/>
  <c r="H23" i="13"/>
  <c r="B1" i="13"/>
  <c r="B1" i="16"/>
  <c r="K1" i="16" s="1"/>
  <c r="B13" i="16" l="1"/>
  <c r="B16" i="15"/>
  <c r="B21" i="14"/>
  <c r="B8" i="15"/>
  <c r="B12" i="15"/>
  <c r="B9" i="15"/>
  <c r="B22" i="15"/>
  <c r="B14" i="15"/>
  <c r="B21" i="15"/>
  <c r="B19" i="15"/>
  <c r="B11" i="15"/>
  <c r="B15" i="15"/>
  <c r="B17" i="15"/>
  <c r="B23" i="15"/>
  <c r="B13" i="15"/>
  <c r="B20" i="15"/>
  <c r="B18" i="15"/>
  <c r="B10" i="15"/>
  <c r="B7" i="15"/>
  <c r="B26" i="15"/>
  <c r="B24" i="15"/>
  <c r="B25" i="15"/>
  <c r="B15" i="14"/>
  <c r="B23" i="13"/>
  <c r="B12" i="13"/>
  <c r="B19" i="13"/>
  <c r="B8" i="13"/>
  <c r="B15" i="13"/>
  <c r="B17" i="13"/>
  <c r="B11" i="13"/>
  <c r="B13" i="13"/>
  <c r="B16" i="13"/>
  <c r="B20" i="13"/>
  <c r="B7" i="13"/>
  <c r="B26" i="13"/>
  <c r="B24" i="13"/>
  <c r="B25" i="13"/>
  <c r="B22" i="13"/>
  <c r="B18" i="13"/>
  <c r="B21" i="13"/>
  <c r="B14" i="13"/>
  <c r="B10" i="13"/>
  <c r="B9" i="13"/>
  <c r="B23" i="14"/>
  <c r="B12" i="14"/>
  <c r="B13" i="14"/>
  <c r="B19" i="14"/>
  <c r="B17" i="14"/>
  <c r="B16" i="14"/>
  <c r="B11" i="14"/>
  <c r="B26" i="14"/>
  <c r="B24" i="14"/>
  <c r="B25" i="14"/>
  <c r="B22" i="14"/>
  <c r="B20" i="14"/>
  <c r="B18" i="14"/>
  <c r="B14" i="14"/>
  <c r="B9" i="14"/>
  <c r="B10" i="14"/>
  <c r="B10" i="16"/>
  <c r="B14" i="16"/>
  <c r="B16" i="16"/>
  <c r="B20" i="16"/>
  <c r="B19" i="16"/>
  <c r="B8" i="16"/>
  <c r="B12" i="16"/>
  <c r="B11" i="16"/>
  <c r="B23" i="16"/>
  <c r="B18" i="16"/>
  <c r="B22" i="16"/>
  <c r="B17" i="16"/>
  <c r="B21" i="16"/>
  <c r="B9" i="16"/>
  <c r="B7" i="16"/>
  <c r="B26" i="17" s="1"/>
  <c r="C26" i="17" s="1"/>
  <c r="B26" i="16"/>
  <c r="B25" i="16"/>
  <c r="B24" i="16"/>
  <c r="B15" i="16"/>
  <c r="B8" i="14"/>
  <c r="B7" i="14"/>
  <c r="K1" i="13"/>
  <c r="B1" i="14"/>
  <c r="K1" i="14" s="1"/>
  <c r="D8" i="1"/>
  <c r="D9" i="1"/>
  <c r="A9" i="1"/>
  <c r="C7" i="19" l="1"/>
  <c r="C14" i="19"/>
  <c r="D6" i="19"/>
  <c r="D24" i="19"/>
  <c r="C21" i="19"/>
  <c r="C10" i="19"/>
  <c r="B6" i="19"/>
  <c r="D15" i="19"/>
  <c r="C17" i="19"/>
  <c r="B22" i="19"/>
  <c r="B18" i="19"/>
  <c r="C22" i="19"/>
  <c r="C12" i="19"/>
  <c r="D19" i="19"/>
  <c r="B15" i="19"/>
  <c r="D14" i="19"/>
  <c r="D20" i="19"/>
  <c r="C13" i="19"/>
  <c r="B20" i="19"/>
  <c r="B17" i="17"/>
  <c r="C17" i="17" s="1"/>
  <c r="B10" i="19"/>
  <c r="B11" i="19"/>
  <c r="B5" i="17"/>
  <c r="C5" i="17" s="1"/>
  <c r="C15" i="19"/>
  <c r="C11" i="19"/>
  <c r="D10" i="19"/>
  <c r="B12" i="19"/>
  <c r="B14" i="17"/>
  <c r="C14" i="17" s="1"/>
  <c r="B19" i="19"/>
  <c r="B5" i="19"/>
  <c r="B62" i="17"/>
  <c r="C62" i="17" s="1"/>
  <c r="D22" i="19"/>
  <c r="C20" i="19"/>
  <c r="B23" i="17"/>
  <c r="C23" i="17" s="1"/>
  <c r="B17" i="19"/>
  <c r="C24" i="19"/>
  <c r="B23" i="19"/>
  <c r="D18" i="19"/>
  <c r="B8" i="19"/>
  <c r="B56" i="17"/>
  <c r="C56" i="17" s="1"/>
  <c r="C9" i="19"/>
  <c r="C18" i="19"/>
  <c r="B59" i="17"/>
  <c r="C59" i="17" s="1"/>
  <c r="D11" i="19"/>
  <c r="B20" i="17"/>
  <c r="C20" i="17" s="1"/>
  <c r="D7" i="19"/>
  <c r="C23" i="19"/>
  <c r="B14" i="19"/>
  <c r="D23" i="19"/>
  <c r="B11" i="17"/>
  <c r="C11" i="17" s="1"/>
  <c r="D7" i="2" s="1"/>
  <c r="B50" i="17"/>
  <c r="C50" i="17" s="1"/>
  <c r="B41" i="17"/>
  <c r="C41" i="17" s="1"/>
  <c r="C8" i="19"/>
  <c r="B44" i="17"/>
  <c r="C44" i="17" s="1"/>
  <c r="B16" i="19"/>
  <c r="B38" i="17"/>
  <c r="C38" i="17" s="1"/>
  <c r="D13" i="19"/>
  <c r="D5" i="19"/>
  <c r="B7" i="19"/>
  <c r="B13" i="19"/>
  <c r="D16" i="19"/>
  <c r="D17" i="19"/>
  <c r="D21" i="19"/>
  <c r="D9" i="19"/>
  <c r="B53" i="17"/>
  <c r="C53" i="17" s="1"/>
  <c r="B24" i="19"/>
  <c r="D12" i="19"/>
  <c r="D8" i="19"/>
  <c r="B8" i="17"/>
  <c r="K9" i="17" s="1"/>
  <c r="B32" i="17"/>
  <c r="C32" i="17" s="1"/>
  <c r="C16" i="19"/>
  <c r="B29" i="17"/>
  <c r="K30" i="17" s="1"/>
  <c r="B21" i="19"/>
  <c r="B9" i="19"/>
  <c r="C6" i="19"/>
  <c r="B47" i="17"/>
  <c r="C47" i="17" s="1"/>
  <c r="B35" i="17"/>
  <c r="C35" i="17" s="1"/>
  <c r="C5" i="19"/>
  <c r="C19" i="19"/>
  <c r="E18" i="17"/>
  <c r="E27" i="17"/>
  <c r="O27" i="17"/>
  <c r="I60" i="17"/>
  <c r="G60" i="17"/>
  <c r="G42" i="17"/>
  <c r="I42" i="17"/>
  <c r="D41" i="17"/>
  <c r="F41" i="17" s="1"/>
  <c r="H41" i="17" s="1"/>
  <c r="J41" i="17" s="1"/>
  <c r="L41" i="17" s="1"/>
  <c r="N41" i="17" s="1"/>
  <c r="G18" i="17"/>
  <c r="K18" i="17"/>
  <c r="M18" i="17"/>
  <c r="I27" i="17"/>
  <c r="K27" i="17"/>
  <c r="D26" i="17"/>
  <c r="F26" i="17" s="1"/>
  <c r="H26" i="17" s="1"/>
  <c r="J26" i="17" s="1"/>
  <c r="L26" i="17" s="1"/>
  <c r="N26" i="17" s="1"/>
  <c r="M27" i="17"/>
  <c r="G27" i="17"/>
  <c r="K15" i="17"/>
  <c r="M15" i="17"/>
  <c r="D14" i="17"/>
  <c r="F14" i="17" s="1"/>
  <c r="H14" i="17" s="1"/>
  <c r="J14" i="17" s="1"/>
  <c r="L14" i="17" s="1"/>
  <c r="N14" i="17" s="1"/>
  <c r="G15" i="17"/>
  <c r="F6" i="2"/>
  <c r="D32" i="17" l="1"/>
  <c r="F32" i="17" s="1"/>
  <c r="H32" i="17" s="1"/>
  <c r="J32" i="17" s="1"/>
  <c r="L32" i="17" s="1"/>
  <c r="N32" i="17" s="1"/>
  <c r="I48" i="17"/>
  <c r="G48" i="17"/>
  <c r="O60" i="17"/>
  <c r="I51" i="17"/>
  <c r="E60" i="17"/>
  <c r="E61" i="17" s="1"/>
  <c r="G61" i="17" s="1"/>
  <c r="M48" i="17"/>
  <c r="I21" i="17"/>
  <c r="K21" i="17"/>
  <c r="I9" i="17"/>
  <c r="M54" i="17"/>
  <c r="D53" i="17"/>
  <c r="F53" i="17" s="1"/>
  <c r="H53" i="17" s="1"/>
  <c r="J53" i="17" s="1"/>
  <c r="L53" i="17" s="1"/>
  <c r="N53" i="17" s="1"/>
  <c r="G54" i="17"/>
  <c r="O21" i="17"/>
  <c r="M21" i="17"/>
  <c r="K51" i="17"/>
  <c r="M60" i="17"/>
  <c r="O54" i="17"/>
  <c r="D8" i="17"/>
  <c r="F8" i="17" s="1"/>
  <c r="H8" i="17" s="1"/>
  <c r="J8" i="17" s="1"/>
  <c r="L8" i="17" s="1"/>
  <c r="N8" i="17" s="1"/>
  <c r="M36" i="17"/>
  <c r="K60" i="17"/>
  <c r="D23" i="17"/>
  <c r="F23" i="17" s="1"/>
  <c r="H23" i="17" s="1"/>
  <c r="J23" i="17" s="1"/>
  <c r="L23" i="17" s="1"/>
  <c r="N23" i="17" s="1"/>
  <c r="G51" i="17"/>
  <c r="D11" i="17"/>
  <c r="F11" i="17" s="1"/>
  <c r="H11" i="17" s="1"/>
  <c r="J11" i="17" s="1"/>
  <c r="L11" i="17" s="1"/>
  <c r="N11" i="17" s="1"/>
  <c r="K54" i="17"/>
  <c r="G9" i="17"/>
  <c r="K12" i="17"/>
  <c r="D5" i="17"/>
  <c r="F5" i="17" s="1"/>
  <c r="H5" i="17" s="1"/>
  <c r="J5" i="17" s="1"/>
  <c r="L5" i="17" s="1"/>
  <c r="N5" i="17" s="1"/>
  <c r="D20" i="17"/>
  <c r="F20" i="17" s="1"/>
  <c r="H20" i="17" s="1"/>
  <c r="J20" i="17" s="1"/>
  <c r="L20" i="17" s="1"/>
  <c r="N20" i="17" s="1"/>
  <c r="O9" i="17"/>
  <c r="O36" i="17"/>
  <c r="E36" i="17"/>
  <c r="E37" i="17" s="1"/>
  <c r="D62" i="17"/>
  <c r="F62" i="17" s="1"/>
  <c r="H62" i="17" s="1"/>
  <c r="J62" i="17" s="1"/>
  <c r="L62" i="17" s="1"/>
  <c r="N62" i="17" s="1"/>
  <c r="E63" i="17"/>
  <c r="E64" i="17" s="1"/>
  <c r="E42" i="17"/>
  <c r="K45" i="17"/>
  <c r="D38" i="17"/>
  <c r="F38" i="17" s="1"/>
  <c r="H38" i="17" s="1"/>
  <c r="J38" i="17" s="1"/>
  <c r="L38" i="17" s="1"/>
  <c r="N38" i="17" s="1"/>
  <c r="D50" i="17"/>
  <c r="F50" i="17" s="1"/>
  <c r="H50" i="17" s="1"/>
  <c r="J50" i="17" s="1"/>
  <c r="L50" i="17" s="1"/>
  <c r="N50" i="17" s="1"/>
  <c r="O51" i="17"/>
  <c r="E51" i="17"/>
  <c r="E52" i="17" s="1"/>
  <c r="M51" i="17"/>
  <c r="D59" i="17"/>
  <c r="F59" i="17" s="1"/>
  <c r="H59" i="17" s="1"/>
  <c r="J59" i="17" s="1"/>
  <c r="L59" i="17" s="1"/>
  <c r="N59" i="17" s="1"/>
  <c r="M33" i="17"/>
  <c r="M42" i="17"/>
  <c r="G45" i="17"/>
  <c r="O48" i="17"/>
  <c r="E48" i="17"/>
  <c r="E49" i="17" s="1"/>
  <c r="G49" i="17" s="1"/>
  <c r="O45" i="17"/>
  <c r="D47" i="17"/>
  <c r="F47" i="17" s="1"/>
  <c r="H47" i="17" s="1"/>
  <c r="J47" i="17" s="1"/>
  <c r="L47" i="17" s="1"/>
  <c r="N47" i="17" s="1"/>
  <c r="K42" i="17"/>
  <c r="E39" i="17"/>
  <c r="O15" i="17"/>
  <c r="I15" i="17"/>
  <c r="K48" i="17"/>
  <c r="I18" i="17"/>
  <c r="O18" i="17"/>
  <c r="E15" i="17"/>
  <c r="E16" i="17" s="1"/>
  <c r="G16" i="17" s="1"/>
  <c r="O33" i="17"/>
  <c r="E33" i="17"/>
  <c r="D17" i="17"/>
  <c r="F17" i="17" s="1"/>
  <c r="H17" i="17" s="1"/>
  <c r="J17" i="17" s="1"/>
  <c r="L17" i="17" s="1"/>
  <c r="N17" i="17" s="1"/>
  <c r="D56" i="17"/>
  <c r="F56" i="17" s="1"/>
  <c r="H56" i="17" s="1"/>
  <c r="J56" i="17" s="1"/>
  <c r="L56" i="17" s="1"/>
  <c r="N56" i="17" s="1"/>
  <c r="O42" i="17"/>
  <c r="E45" i="17"/>
  <c r="E46" i="17" s="1"/>
  <c r="M45" i="17"/>
  <c r="D29" i="17"/>
  <c r="F29" i="17" s="1"/>
  <c r="H29" i="17" s="1"/>
  <c r="J29" i="17" s="1"/>
  <c r="L29" i="17" s="1"/>
  <c r="N29" i="17" s="1"/>
  <c r="G33" i="17"/>
  <c r="O57" i="17"/>
  <c r="G21" i="17"/>
  <c r="O39" i="17"/>
  <c r="M30" i="17"/>
  <c r="I57" i="17"/>
  <c r="M57" i="17"/>
  <c r="M39" i="17"/>
  <c r="G30" i="17"/>
  <c r="I30" i="17"/>
  <c r="G39" i="17"/>
  <c r="M9" i="17"/>
  <c r="K57" i="17"/>
  <c r="K36" i="17"/>
  <c r="D44" i="17"/>
  <c r="F44" i="17" s="1"/>
  <c r="H44" i="17" s="1"/>
  <c r="J44" i="17" s="1"/>
  <c r="L44" i="17" s="1"/>
  <c r="N44" i="17" s="1"/>
  <c r="O30" i="17"/>
  <c r="E57" i="17"/>
  <c r="E58" i="17" s="1"/>
  <c r="K39" i="17"/>
  <c r="K33" i="17"/>
  <c r="I54" i="17"/>
  <c r="I39" i="17"/>
  <c r="I33" i="17"/>
  <c r="G57" i="17"/>
  <c r="D35" i="17"/>
  <c r="F35" i="17" s="1"/>
  <c r="H35" i="17" s="1"/>
  <c r="J35" i="17" s="1"/>
  <c r="L35" i="17" s="1"/>
  <c r="N35" i="17" s="1"/>
  <c r="I45" i="17"/>
  <c r="K24" i="17"/>
  <c r="I12" i="17"/>
  <c r="E54" i="17"/>
  <c r="E55" i="17" s="1"/>
  <c r="G55" i="17" s="1"/>
  <c r="O24" i="17"/>
  <c r="C29" i="17"/>
  <c r="E30" i="17"/>
  <c r="M24" i="17"/>
  <c r="O63" i="17"/>
  <c r="G12" i="17"/>
  <c r="E24" i="17"/>
  <c r="E25" i="17" s="1"/>
  <c r="I24" i="17"/>
  <c r="K63" i="17"/>
  <c r="G6" i="17"/>
  <c r="C8" i="17"/>
  <c r="E9" i="17"/>
  <c r="E10" i="17" s="1"/>
  <c r="G24" i="17"/>
  <c r="I63" i="17"/>
  <c r="I6" i="17"/>
  <c r="I36" i="17"/>
  <c r="E6" i="17"/>
  <c r="E7" i="17" s="1"/>
  <c r="E12" i="17"/>
  <c r="E13" i="17" s="1"/>
  <c r="G63" i="17"/>
  <c r="O12" i="17"/>
  <c r="M6" i="17"/>
  <c r="G36" i="17"/>
  <c r="O6" i="17"/>
  <c r="E21" i="17"/>
  <c r="E22" i="17" s="1"/>
  <c r="M63" i="17"/>
  <c r="M12" i="17"/>
  <c r="K6" i="17"/>
  <c r="B9" i="2"/>
  <c r="F10" i="2"/>
  <c r="D10" i="2"/>
  <c r="D9" i="2"/>
  <c r="F9" i="2"/>
  <c r="B10" i="2"/>
  <c r="E19" i="17"/>
  <c r="G19" i="17" s="1"/>
  <c r="E43" i="17"/>
  <c r="G43" i="17" s="1"/>
  <c r="E28" i="17"/>
  <c r="G28" i="17" s="1"/>
  <c r="I28" i="17" s="1"/>
  <c r="E40" i="17"/>
  <c r="E34" i="17"/>
  <c r="G52" i="17" l="1"/>
  <c r="G10" i="17"/>
  <c r="I10" i="17" s="1"/>
  <c r="N39" i="17"/>
  <c r="N24" i="17"/>
  <c r="G25" i="17"/>
  <c r="I25" i="17" s="1"/>
  <c r="H57" i="17"/>
  <c r="N33" i="17"/>
  <c r="N51" i="17"/>
  <c r="G46" i="17"/>
  <c r="L27" i="17"/>
  <c r="N54" i="17"/>
  <c r="J15" i="17"/>
  <c r="F63" i="17"/>
  <c r="F27" i="17"/>
  <c r="L15" i="17"/>
  <c r="N12" i="17"/>
  <c r="N36" i="17"/>
  <c r="L54" i="17"/>
  <c r="G13" i="17"/>
  <c r="I13" i="17" s="1"/>
  <c r="K13" i="17" s="1"/>
  <c r="H33" i="17"/>
  <c r="G40" i="17"/>
  <c r="I40" i="17" s="1"/>
  <c r="G22" i="17"/>
  <c r="I22" i="17" s="1"/>
  <c r="N48" i="17"/>
  <c r="N21" i="17"/>
  <c r="H36" i="17"/>
  <c r="H24" i="17"/>
  <c r="H54" i="17"/>
  <c r="G34" i="17"/>
  <c r="L63" i="17"/>
  <c r="L30" i="17"/>
  <c r="L33" i="17"/>
  <c r="L9" i="17"/>
  <c r="L42" i="17"/>
  <c r="L24" i="17"/>
  <c r="L39" i="17"/>
  <c r="J36" i="17"/>
  <c r="H15" i="17"/>
  <c r="H12" i="17"/>
  <c r="H30" i="17"/>
  <c r="H51" i="17"/>
  <c r="F6" i="17"/>
  <c r="F36" i="17"/>
  <c r="H39" i="17"/>
  <c r="H42" i="17"/>
  <c r="H6" i="17"/>
  <c r="H45" i="17"/>
  <c r="H18" i="17"/>
  <c r="H48" i="17"/>
  <c r="G64" i="17"/>
  <c r="I64" i="17" s="1"/>
  <c r="F9" i="17"/>
  <c r="H60" i="17"/>
  <c r="H27" i="17"/>
  <c r="H21" i="17"/>
  <c r="F15" i="17"/>
  <c r="D27" i="17"/>
  <c r="D28" i="17" s="1"/>
  <c r="F57" i="17"/>
  <c r="D51" i="17"/>
  <c r="D52" i="17" s="1"/>
  <c r="D6" i="17"/>
  <c r="D7" i="17" s="1"/>
  <c r="D24" i="17"/>
  <c r="D25" i="17" s="1"/>
  <c r="F54" i="17"/>
  <c r="D45" i="17"/>
  <c r="D46" i="17" s="1"/>
  <c r="D9" i="17"/>
  <c r="D10" i="17" s="1"/>
  <c r="D48" i="17"/>
  <c r="D49" i="17" s="1"/>
  <c r="D60" i="17"/>
  <c r="D61" i="17" s="1"/>
  <c r="D39" i="17"/>
  <c r="D40" i="17" s="1"/>
  <c r="D54" i="17"/>
  <c r="D55" i="17" s="1"/>
  <c r="J12" i="17"/>
  <c r="N30" i="17"/>
  <c r="N63" i="17"/>
  <c r="L21" i="17"/>
  <c r="N27" i="17"/>
  <c r="L45" i="17"/>
  <c r="J24" i="17"/>
  <c r="L12" i="17"/>
  <c r="J63" i="17"/>
  <c r="J48" i="17"/>
  <c r="J42" i="17"/>
  <c r="J45" i="17"/>
  <c r="J30" i="17"/>
  <c r="F30" i="17"/>
  <c r="D57" i="17"/>
  <c r="D58" i="17" s="1"/>
  <c r="L60" i="17"/>
  <c r="J57" i="17"/>
  <c r="N18" i="17"/>
  <c r="N60" i="17"/>
  <c r="J9" i="17"/>
  <c r="F39" i="17"/>
  <c r="F60" i="17"/>
  <c r="F45" i="17"/>
  <c r="D30" i="17"/>
  <c r="D31" i="17" s="1"/>
  <c r="D21" i="17"/>
  <c r="D22" i="17" s="1"/>
  <c r="D18" i="17"/>
  <c r="D19" i="17" s="1"/>
  <c r="F42" i="17"/>
  <c r="J51" i="17"/>
  <c r="J54" i="17"/>
  <c r="J21" i="17"/>
  <c r="J33" i="17"/>
  <c r="L57" i="17"/>
  <c r="L36" i="17"/>
  <c r="H9" i="17"/>
  <c r="N57" i="17"/>
  <c r="N6" i="17"/>
  <c r="F12" i="17"/>
  <c r="D42" i="17"/>
  <c r="D43" i="17" s="1"/>
  <c r="F18" i="17"/>
  <c r="F24" i="17"/>
  <c r="D15" i="17"/>
  <c r="D16" i="17" s="1"/>
  <c r="G58" i="17"/>
  <c r="I58" i="17" s="1"/>
  <c r="D36" i="17"/>
  <c r="D37" i="17" s="1"/>
  <c r="E31" i="17"/>
  <c r="G31" i="17" s="1"/>
  <c r="I31" i="17" s="1"/>
  <c r="D33" i="17"/>
  <c r="D34" i="17" s="1"/>
  <c r="F48" i="17"/>
  <c r="F33" i="17"/>
  <c r="J6" i="17"/>
  <c r="L18" i="17"/>
  <c r="N15" i="17"/>
  <c r="L6" i="17"/>
  <c r="L48" i="17"/>
  <c r="H63" i="17"/>
  <c r="J18" i="17"/>
  <c r="F21" i="17"/>
  <c r="D63" i="17"/>
  <c r="D64" i="17" s="1"/>
  <c r="F51" i="17"/>
  <c r="J27" i="17"/>
  <c r="N42" i="17"/>
  <c r="L51" i="17"/>
  <c r="N9" i="17"/>
  <c r="J39" i="17"/>
  <c r="N45" i="17"/>
  <c r="J60" i="17"/>
  <c r="G37" i="17"/>
  <c r="D12" i="17"/>
  <c r="D13" i="17" s="1"/>
  <c r="G7" i="17"/>
  <c r="I7" i="17" s="1"/>
  <c r="K7" i="17" s="1"/>
  <c r="I34" i="17"/>
  <c r="I43" i="17"/>
  <c r="I52" i="17"/>
  <c r="K10" i="17"/>
  <c r="I49" i="17"/>
  <c r="I61" i="17"/>
  <c r="I19" i="17"/>
  <c r="I16" i="17"/>
  <c r="I55" i="17"/>
  <c r="I46" i="17"/>
  <c r="K28" i="17"/>
  <c r="F43" i="17" l="1"/>
  <c r="F58" i="17"/>
  <c r="F31" i="17"/>
  <c r="F37" i="17"/>
  <c r="F46" i="17"/>
  <c r="F10" i="17"/>
  <c r="F55" i="17"/>
  <c r="F19" i="17"/>
  <c r="F13" i="17"/>
  <c r="F25" i="17"/>
  <c r="F40" i="17"/>
  <c r="F28" i="17"/>
  <c r="F61" i="17"/>
  <c r="F7" i="17"/>
  <c r="F34" i="17"/>
  <c r="F64" i="17"/>
  <c r="F22" i="17"/>
  <c r="F16" i="17"/>
  <c r="F49" i="17"/>
  <c r="F52" i="17"/>
  <c r="I37" i="17"/>
  <c r="K37" i="17" s="1"/>
  <c r="K61" i="17"/>
  <c r="M7" i="17"/>
  <c r="K22" i="17"/>
  <c r="K16" i="17"/>
  <c r="K49" i="17"/>
  <c r="M13" i="17"/>
  <c r="K25" i="17"/>
  <c r="K64" i="17"/>
  <c r="K31" i="17"/>
  <c r="K46" i="17"/>
  <c r="K58" i="17"/>
  <c r="K52" i="17"/>
  <c r="K34" i="17"/>
  <c r="M10" i="17"/>
  <c r="K40" i="17"/>
  <c r="M28" i="17"/>
  <c r="K55" i="17"/>
  <c r="K19" i="17"/>
  <c r="K43" i="17"/>
  <c r="H16" i="17" l="1"/>
  <c r="H10" i="17"/>
  <c r="H49" i="17"/>
  <c r="H31" i="17"/>
  <c r="H13" i="17"/>
  <c r="H28" i="17"/>
  <c r="H22" i="17"/>
  <c r="H52" i="17"/>
  <c r="H55" i="17"/>
  <c r="H64" i="17"/>
  <c r="H7" i="17"/>
  <c r="H58" i="17"/>
  <c r="H43" i="17"/>
  <c r="H40" i="17"/>
  <c r="H46" i="17"/>
  <c r="H61" i="17"/>
  <c r="H37" i="17"/>
  <c r="H25" i="17"/>
  <c r="H19" i="17"/>
  <c r="H34" i="17"/>
  <c r="O10" i="17"/>
  <c r="O13" i="17"/>
  <c r="O28" i="17"/>
  <c r="J13" i="17"/>
  <c r="M64" i="17"/>
  <c r="J64" i="17"/>
  <c r="M16" i="17"/>
  <c r="J16" i="17"/>
  <c r="M52" i="17"/>
  <c r="J52" i="17"/>
  <c r="J10" i="17"/>
  <c r="M58" i="17"/>
  <c r="J58" i="17"/>
  <c r="M25" i="17"/>
  <c r="J25" i="17"/>
  <c r="M22" i="17"/>
  <c r="J22" i="17"/>
  <c r="M43" i="17"/>
  <c r="J43" i="17"/>
  <c r="M40" i="17"/>
  <c r="J40" i="17"/>
  <c r="J7" i="17"/>
  <c r="M55" i="17"/>
  <c r="J55" i="17"/>
  <c r="M46" i="17"/>
  <c r="J46" i="17"/>
  <c r="O7" i="17"/>
  <c r="M19" i="17"/>
  <c r="J19" i="17"/>
  <c r="M34" i="17"/>
  <c r="J34" i="17"/>
  <c r="M49" i="17"/>
  <c r="J49" i="17"/>
  <c r="M37" i="17"/>
  <c r="J37" i="17"/>
  <c r="J28" i="17"/>
  <c r="M31" i="17"/>
  <c r="J31" i="17"/>
  <c r="M61" i="17"/>
  <c r="J61" i="17"/>
  <c r="L10" i="17" l="1"/>
  <c r="L28" i="17"/>
  <c r="L13" i="17"/>
  <c r="O31" i="17"/>
  <c r="L31" i="17"/>
  <c r="O37" i="17"/>
  <c r="L37" i="17"/>
  <c r="O43" i="17"/>
  <c r="L43" i="17"/>
  <c r="O52" i="17"/>
  <c r="L52" i="17"/>
  <c r="O64" i="17"/>
  <c r="L64" i="17"/>
  <c r="O19" i="17"/>
  <c r="L19" i="17"/>
  <c r="O22" i="17"/>
  <c r="L22" i="17"/>
  <c r="O40" i="17"/>
  <c r="L40" i="17"/>
  <c r="O49" i="17"/>
  <c r="L49" i="17"/>
  <c r="O55" i="17"/>
  <c r="L55" i="17"/>
  <c r="O16" i="17"/>
  <c r="L16" i="17"/>
  <c r="O58" i="17"/>
  <c r="L58" i="17"/>
  <c r="O46" i="17"/>
  <c r="L46" i="17"/>
  <c r="O61" i="17"/>
  <c r="L61" i="17"/>
  <c r="O34" i="17"/>
  <c r="L34" i="17"/>
  <c r="O25" i="17"/>
  <c r="L25" i="17"/>
  <c r="L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FMV LIFEBOOK</author>
  </authors>
  <commentList>
    <comment ref="D7" authorId="0" shapeId="0" xr:uid="{D48C5E80-1BEA-4518-870E-0BD314A5EFA8}">
      <text>
        <r>
          <rPr>
            <b/>
            <sz val="9"/>
            <color indexed="81"/>
            <rFont val="MS P ゴシック"/>
            <family val="3"/>
            <charset val="128"/>
          </rPr>
          <t>チーム名</t>
        </r>
      </text>
    </comment>
    <comment ref="B9" authorId="0" shapeId="0" xr:uid="{B62BBD4C-6338-446D-BC69-D916C267E01D}">
      <text>
        <r>
          <rPr>
            <b/>
            <sz val="9"/>
            <color indexed="81"/>
            <rFont val="MS P ゴシック"/>
            <family val="3"/>
            <charset val="128"/>
          </rPr>
          <t>第１区</t>
        </r>
      </text>
    </comment>
    <comment ref="D9" authorId="0" shapeId="0" xr:uid="{AA67DC68-2795-481A-BD94-C74D95F7D8A4}">
      <text>
        <r>
          <rPr>
            <b/>
            <sz val="9"/>
            <color indexed="81"/>
            <rFont val="MS P ゴシック"/>
            <family val="3"/>
            <charset val="128"/>
          </rPr>
          <t>第２区</t>
        </r>
      </text>
    </comment>
    <comment ref="F9" authorId="0" shapeId="0" xr:uid="{86AFF54D-93A8-4E22-9945-BEBCAE5CC7FC}">
      <text>
        <r>
          <rPr>
            <b/>
            <sz val="9"/>
            <color indexed="81"/>
            <rFont val="MS P ゴシック"/>
            <family val="3"/>
            <charset val="128"/>
          </rPr>
          <t>第３区</t>
        </r>
      </text>
    </comment>
    <comment ref="B10" authorId="0" shapeId="0" xr:uid="{4C8DF091-D41C-45C1-8F4D-3CB9CAA7F376}">
      <text>
        <r>
          <rPr>
            <b/>
            <sz val="9"/>
            <color indexed="81"/>
            <rFont val="MS P ゴシック"/>
            <family val="3"/>
            <charset val="128"/>
          </rPr>
          <t>第4区</t>
        </r>
      </text>
    </comment>
    <comment ref="D10" authorId="0" shapeId="0" xr:uid="{1A35DB46-E974-43C4-9CB0-69618CC724C8}">
      <text>
        <r>
          <rPr>
            <b/>
            <sz val="9"/>
            <color indexed="81"/>
            <rFont val="MS P ゴシック"/>
            <family val="3"/>
            <charset val="128"/>
          </rPr>
          <t>第5区</t>
        </r>
      </text>
    </comment>
    <comment ref="F10" authorId="0" shapeId="0" xr:uid="{E0992A27-EA16-443B-A78C-37DD4AB9FD02}">
      <text>
        <r>
          <rPr>
            <b/>
            <sz val="9"/>
            <color indexed="81"/>
            <rFont val="MS P ゴシック"/>
            <family val="3"/>
            <charset val="128"/>
          </rPr>
          <t>第6区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奥間　貞利</author>
  </authors>
  <commentList>
    <comment ref="A8" authorId="0" shapeId="0" xr:uid="{A7435DA3-89A2-47E4-8639-9A42DAC3D172}">
      <text>
        <r>
          <rPr>
            <sz val="18"/>
            <color indexed="81"/>
            <rFont val="MS P ゴシック"/>
            <family val="3"/>
            <charset val="128"/>
          </rPr>
          <t>数字のみ入力</t>
        </r>
      </text>
    </comment>
    <comment ref="B8" authorId="0" shapeId="0" xr:uid="{3D2E5078-CF4D-4223-9F89-616A8CF43F77}">
      <text>
        <r>
          <rPr>
            <b/>
            <sz val="9"/>
            <color indexed="81"/>
            <rFont val="MS P ゴシック"/>
            <family val="3"/>
            <charset val="128"/>
          </rPr>
          <t>数字のみ入力</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奥間　貞利</author>
  </authors>
  <commentList>
    <comment ref="A8" authorId="0" shapeId="0" xr:uid="{19C86C3A-BF81-4E1F-80B1-FF657E1356D3}">
      <text>
        <r>
          <rPr>
            <sz val="18"/>
            <color indexed="81"/>
            <rFont val="MS P ゴシック"/>
            <family val="3"/>
            <charset val="128"/>
          </rPr>
          <t>数字のみ入力</t>
        </r>
      </text>
    </comment>
    <comment ref="B8" authorId="0" shapeId="0" xr:uid="{7F0EB663-EA3B-41CE-B54E-324655A32E03}">
      <text>
        <r>
          <rPr>
            <b/>
            <sz val="9"/>
            <color indexed="81"/>
            <rFont val="MS P ゴシック"/>
            <family val="3"/>
            <charset val="128"/>
          </rPr>
          <t>数字のみ入力</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奥間　貞利</author>
  </authors>
  <commentList>
    <comment ref="C6" authorId="0" shapeId="0" xr:uid="{9E9A815A-4264-452F-A8CC-0700B5E99403}">
      <text>
        <r>
          <rPr>
            <b/>
            <sz val="9"/>
            <color indexed="81"/>
            <rFont val="MS P ゴシック"/>
            <family val="3"/>
            <charset val="128"/>
          </rPr>
          <t>変更しない！！</t>
        </r>
      </text>
    </comment>
    <comment ref="I6" authorId="0" shapeId="0" xr:uid="{CCCAAF5C-6914-4D76-AC48-BC18A5EEA7D3}">
      <text>
        <r>
          <rPr>
            <b/>
            <sz val="9"/>
            <color indexed="81"/>
            <rFont val="MS P ゴシック"/>
            <family val="3"/>
            <charset val="128"/>
          </rPr>
          <t>５分００秒なら
【５００】と入力
１０分１秒なら
【１００１】と入力</t>
        </r>
      </text>
    </comment>
    <comment ref="Q6" authorId="0" shapeId="0" xr:uid="{02BAC43A-9ED9-4F2F-908F-C420A50E5BE6}">
      <text>
        <r>
          <rPr>
            <b/>
            <sz val="9"/>
            <color indexed="81"/>
            <rFont val="MS P ゴシック"/>
            <family val="3"/>
            <charset val="128"/>
          </rPr>
          <t>左側の表を右に張り付けて「区間順位」か「記録」で昇順する。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西原電器館</author>
  </authors>
  <commentList>
    <comment ref="Q6" authorId="0" shapeId="0" xr:uid="{5C466123-BE5E-40F4-910D-DD0E057FFA18}">
      <text>
        <r>
          <rPr>
            <b/>
            <sz val="9"/>
            <color indexed="81"/>
            <rFont val="ＭＳ Ｐゴシック"/>
            <family val="3"/>
            <charset val="128"/>
          </rPr>
          <t>左側の表を右に張り付けて「区間順位」か「記録」で昇順する。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西原電器館</author>
  </authors>
  <commentList>
    <comment ref="Q6" authorId="0" shapeId="0" xr:uid="{9786A820-CAE6-4159-A013-74106FFD4FB7}">
      <text>
        <r>
          <rPr>
            <b/>
            <sz val="9"/>
            <color indexed="81"/>
            <rFont val="ＭＳ Ｐゴシック"/>
            <family val="3"/>
            <charset val="128"/>
          </rPr>
          <t>左側の表を右に張り付けて「区間順位」か「記録」で昇順する。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西原電器館</author>
  </authors>
  <commentList>
    <comment ref="Q6" authorId="0" shapeId="0" xr:uid="{F3B5B033-E142-4493-9268-9C240238AA02}">
      <text>
        <r>
          <rPr>
            <b/>
            <sz val="9"/>
            <color indexed="81"/>
            <rFont val="ＭＳ Ｐゴシック"/>
            <family val="3"/>
            <charset val="128"/>
          </rPr>
          <t>左側の表を右に張り付けて「区間順位」か「記録」で昇順する。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西原電器館</author>
  </authors>
  <commentList>
    <comment ref="Q6" authorId="0" shapeId="0" xr:uid="{18812A0E-18DF-4C23-8B2F-A812A09F4264}">
      <text>
        <r>
          <rPr>
            <b/>
            <sz val="9"/>
            <color indexed="81"/>
            <rFont val="ＭＳ Ｐゴシック"/>
            <family val="3"/>
            <charset val="128"/>
          </rPr>
          <t>左側の表を右に張り付けて「区間順位」か「記録」で昇順する。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西原電器館</author>
  </authors>
  <commentList>
    <comment ref="Q6" authorId="0" shapeId="0" xr:uid="{65772735-DCA8-4496-9217-4DBF471EEBCB}">
      <text>
        <r>
          <rPr>
            <b/>
            <sz val="9"/>
            <color indexed="81"/>
            <rFont val="ＭＳ Ｐゴシック"/>
            <family val="3"/>
            <charset val="128"/>
          </rPr>
          <t>左側の表を右に張り付けて「区間順位」か「記録」で昇順する。</t>
        </r>
      </text>
    </comment>
  </commentList>
</comments>
</file>

<file path=xl/sharedStrings.xml><?xml version="1.0" encoding="utf-8"?>
<sst xmlns="http://schemas.openxmlformats.org/spreadsheetml/2006/main" count="603" uniqueCount="340">
  <si>
    <t>なんじょうカップ</t>
  </si>
  <si>
    <t>記録</t>
    <rPh sb="0" eb="2">
      <t>キロク</t>
    </rPh>
    <phoneticPr fontId="3"/>
  </si>
  <si>
    <t>殿</t>
    <rPh sb="0" eb="1">
      <t>トノ</t>
    </rPh>
    <phoneticPr fontId="3"/>
  </si>
  <si>
    <t>その栄誉を讃える</t>
  </si>
  <si>
    <t>第１２回　知念地区小学生クロスカントリー大会</t>
    <phoneticPr fontId="3"/>
  </si>
  <si>
    <t>　南 城 市 体 育 協 会</t>
    <rPh sb="1" eb="2">
      <t>ミナミ</t>
    </rPh>
    <rPh sb="3" eb="4">
      <t>シロ</t>
    </rPh>
    <rPh sb="5" eb="6">
      <t>シ</t>
    </rPh>
    <rPh sb="7" eb="8">
      <t>カラダ</t>
    </rPh>
    <rPh sb="9" eb="10">
      <t>イク</t>
    </rPh>
    <rPh sb="11" eb="12">
      <t>キョウ</t>
    </rPh>
    <rPh sb="13" eb="14">
      <t>カイ</t>
    </rPh>
    <phoneticPr fontId="3"/>
  </si>
  <si>
    <t>　会  長　　當 山 全 章</t>
    <rPh sb="1" eb="2">
      <t>カイ</t>
    </rPh>
    <rPh sb="4" eb="5">
      <t>チョウ</t>
    </rPh>
    <rPh sb="7" eb="8">
      <t>トウ</t>
    </rPh>
    <rPh sb="9" eb="10">
      <t>ヤマ</t>
    </rPh>
    <rPh sb="11" eb="12">
      <t>ゼン</t>
    </rPh>
    <rPh sb="13" eb="14">
      <t>ショウ</t>
    </rPh>
    <phoneticPr fontId="3"/>
  </si>
  <si>
    <t>リレーの部</t>
    <phoneticPr fontId="3"/>
  </si>
  <si>
    <t>当日選手変更は朱書き</t>
    <rPh sb="0" eb="2">
      <t>トウジツ</t>
    </rPh>
    <rPh sb="2" eb="4">
      <t>センシュ</t>
    </rPh>
    <rPh sb="4" eb="6">
      <t>ヘンコウ</t>
    </rPh>
    <rPh sb="7" eb="9">
      <t>シュガ</t>
    </rPh>
    <phoneticPr fontId="15"/>
  </si>
  <si>
    <t>NO</t>
    <phoneticPr fontId="15"/>
  </si>
  <si>
    <t>学校名</t>
    <rPh sb="0" eb="3">
      <t>ガッコウメイ</t>
    </rPh>
    <phoneticPr fontId="15"/>
  </si>
  <si>
    <t>１区（女子）</t>
    <rPh sb="1" eb="2">
      <t>ク</t>
    </rPh>
    <rPh sb="3" eb="5">
      <t>ジョシ</t>
    </rPh>
    <phoneticPr fontId="15"/>
  </si>
  <si>
    <t>２区（男子）</t>
    <rPh sb="1" eb="2">
      <t>ク</t>
    </rPh>
    <rPh sb="3" eb="5">
      <t>ダンシ</t>
    </rPh>
    <phoneticPr fontId="15"/>
  </si>
  <si>
    <t>３区（女子）</t>
    <rPh sb="1" eb="2">
      <t>ク</t>
    </rPh>
    <rPh sb="3" eb="5">
      <t>ジョシ</t>
    </rPh>
    <phoneticPr fontId="15"/>
  </si>
  <si>
    <t>４区（男子）</t>
    <rPh sb="1" eb="2">
      <t>ク</t>
    </rPh>
    <rPh sb="3" eb="5">
      <t>ダンシ</t>
    </rPh>
    <phoneticPr fontId="15"/>
  </si>
  <si>
    <t>５区（女子）</t>
    <rPh sb="1" eb="2">
      <t>ク</t>
    </rPh>
    <rPh sb="3" eb="5">
      <t>ジョシ</t>
    </rPh>
    <phoneticPr fontId="15"/>
  </si>
  <si>
    <t>６区（男子）</t>
    <rPh sb="1" eb="2">
      <t>ク</t>
    </rPh>
    <rPh sb="3" eb="5">
      <t>ダンシ</t>
    </rPh>
    <phoneticPr fontId="15"/>
  </si>
  <si>
    <t>氏名</t>
    <rPh sb="0" eb="2">
      <t>シメイ</t>
    </rPh>
    <phoneticPr fontId="15"/>
  </si>
  <si>
    <t>学年</t>
    <rPh sb="0" eb="2">
      <t>ガクネン</t>
    </rPh>
    <phoneticPr fontId="15"/>
  </si>
  <si>
    <t>リレーの部（１．０ｋｍ）　第１区（女子）　</t>
    <rPh sb="4" eb="5">
      <t>ブ</t>
    </rPh>
    <rPh sb="13" eb="14">
      <t>ダイ</t>
    </rPh>
    <rPh sb="15" eb="16">
      <t>ク</t>
    </rPh>
    <rPh sb="17" eb="19">
      <t>ジョシ</t>
    </rPh>
    <phoneticPr fontId="15"/>
  </si>
  <si>
    <t>順位</t>
    <rPh sb="0" eb="2">
      <t>ジュンイ</t>
    </rPh>
    <phoneticPr fontId="15"/>
  </si>
  <si>
    <t>氏　名</t>
    <rPh sb="0" eb="1">
      <t>シ</t>
    </rPh>
    <rPh sb="2" eb="3">
      <t>メイ</t>
    </rPh>
    <phoneticPr fontId="15"/>
  </si>
  <si>
    <t>時間</t>
    <rPh sb="0" eb="2">
      <t>ジカン</t>
    </rPh>
    <phoneticPr fontId="15"/>
  </si>
  <si>
    <t>入力タイム</t>
    <rPh sb="0" eb="2">
      <t>ニュウリョク</t>
    </rPh>
    <phoneticPr fontId="15"/>
  </si>
  <si>
    <t>区間順位</t>
    <rPh sb="0" eb="2">
      <t>クカン</t>
    </rPh>
    <rPh sb="2" eb="4">
      <t>ジュンイ</t>
    </rPh>
    <phoneticPr fontId="15"/>
  </si>
  <si>
    <t>学校名</t>
    <rPh sb="0" eb="2">
      <t>ガッコウ</t>
    </rPh>
    <rPh sb="2" eb="3">
      <t>メイ</t>
    </rPh>
    <phoneticPr fontId="15"/>
  </si>
  <si>
    <t>記録</t>
    <rPh sb="0" eb="2">
      <t>キロク</t>
    </rPh>
    <phoneticPr fontId="15"/>
  </si>
  <si>
    <t>佐敷小A</t>
  </si>
  <si>
    <t>リレーの部（１．０ｋｍ）　第２区（男子）　</t>
    <phoneticPr fontId="15"/>
  </si>
  <si>
    <t>区間　順位</t>
    <rPh sb="0" eb="2">
      <t>クカン</t>
    </rPh>
    <rPh sb="3" eb="5">
      <t>ジュンイ</t>
    </rPh>
    <phoneticPr fontId="15"/>
  </si>
  <si>
    <t>リレーの部（１．０ｋｍ）　第３区（女子）　</t>
    <rPh sb="17" eb="19">
      <t>ジョシ</t>
    </rPh>
    <phoneticPr fontId="15"/>
  </si>
  <si>
    <t>リレーの部（１．０ｋｍ）　第４区（男子）　</t>
    <rPh sb="17" eb="19">
      <t>ダンシ</t>
    </rPh>
    <phoneticPr fontId="15"/>
  </si>
  <si>
    <t>リレーの部（１．０ｋｍ）　第５区（女子）　</t>
    <rPh sb="17" eb="19">
      <t>ジョシ</t>
    </rPh>
    <phoneticPr fontId="15"/>
  </si>
  <si>
    <t>リレーの部（１．０ｋｍ）　第６区（男子）　</t>
    <rPh sb="17" eb="19">
      <t>ダンシ</t>
    </rPh>
    <phoneticPr fontId="15"/>
  </si>
  <si>
    <t>大城　暖仁</t>
    <rPh sb="0" eb="2">
      <t>オオシロ</t>
    </rPh>
    <rPh sb="3" eb="5">
      <t>ハルト</t>
    </rPh>
    <phoneticPr fontId="15" alignment="distributed"/>
  </si>
  <si>
    <t>　リレーの部（１．０ｋｍ）　午前10：00スタート</t>
    <rPh sb="5" eb="6">
      <t>ブ</t>
    </rPh>
    <rPh sb="14" eb="16">
      <t>ゴゼン</t>
    </rPh>
    <phoneticPr fontId="15"/>
  </si>
  <si>
    <t>令和4年度なんじょうカップ</t>
    <rPh sb="0" eb="2">
      <t>レイワ</t>
    </rPh>
    <rPh sb="3" eb="5">
      <t>ネンド</t>
    </rPh>
    <rPh sb="4" eb="5">
      <t>ド</t>
    </rPh>
    <rPh sb="5" eb="7">
      <t>ヘイネンド</t>
    </rPh>
    <phoneticPr fontId="15"/>
  </si>
  <si>
    <t>百名小学校</t>
    <rPh sb="0" eb="2">
      <t>ヒャクナ</t>
    </rPh>
    <rPh sb="2" eb="5">
      <t>ショウガッコウ</t>
    </rPh>
    <phoneticPr fontId="15" alignment="distributed"/>
  </si>
  <si>
    <t>上間　光莉</t>
    <rPh sb="0" eb="2">
      <t>ウエマ</t>
    </rPh>
    <rPh sb="3" eb="5">
      <t>ヒカリ</t>
    </rPh>
    <phoneticPr fontId="15" alignment="distributed"/>
  </si>
  <si>
    <t>屋部　舜之丞</t>
    <rPh sb="0" eb="2">
      <t>ヤブ</t>
    </rPh>
    <rPh sb="3" eb="6">
      <t>シュンノジョウ</t>
    </rPh>
    <phoneticPr fontId="15" alignment="distributed"/>
  </si>
  <si>
    <t>仲里　望夢</t>
    <rPh sb="0" eb="2">
      <t>ナカザト</t>
    </rPh>
    <rPh sb="3" eb="5">
      <t>ノエル</t>
    </rPh>
    <phoneticPr fontId="15" alignment="distributed"/>
  </si>
  <si>
    <t>新垣　壮太</t>
    <rPh sb="0" eb="2">
      <t>アラカキ</t>
    </rPh>
    <rPh sb="3" eb="5">
      <t>ソウタ</t>
    </rPh>
    <phoneticPr fontId="15" alignment="distributed"/>
  </si>
  <si>
    <t>翔南小学校A</t>
    <rPh sb="0" eb="5">
      <t>ショウナンショウガッコウ</t>
    </rPh>
    <phoneticPr fontId="3" alignment="distributed"/>
  </si>
  <si>
    <t>翔南小学校Ｂ</t>
    <rPh sb="0" eb="5">
      <t>ショウナンショウガッコウ</t>
    </rPh>
    <phoneticPr fontId="3" alignment="distributed"/>
  </si>
  <si>
    <t>松田　凛愛</t>
    <rPh sb="0" eb="2">
      <t>マツダ</t>
    </rPh>
    <rPh sb="3" eb="5">
      <t>ルア</t>
    </rPh>
    <phoneticPr fontId="3" alignment="distributed"/>
  </si>
  <si>
    <t>宮城　天優</t>
    <rPh sb="0" eb="2">
      <t>ミヤギ</t>
    </rPh>
    <rPh sb="3" eb="4">
      <t>テン</t>
    </rPh>
    <rPh sb="4" eb="5">
      <t>ユウ</t>
    </rPh>
    <phoneticPr fontId="3" alignment="distributed"/>
  </si>
  <si>
    <t>比嘉　杏華</t>
    <rPh sb="0" eb="2">
      <t>ヒガ</t>
    </rPh>
    <rPh sb="3" eb="5">
      <t>キョウカ</t>
    </rPh>
    <phoneticPr fontId="3" alignment="distributed"/>
  </si>
  <si>
    <t>大城　玲空</t>
    <rPh sb="0" eb="2">
      <t>オオシロ</t>
    </rPh>
    <rPh sb="3" eb="5">
      <t>レア</t>
    </rPh>
    <phoneticPr fontId="3" alignment="distributed"/>
  </si>
  <si>
    <t>上原　由結</t>
    <rPh sb="0" eb="2">
      <t>ウエハラ</t>
    </rPh>
    <rPh sb="3" eb="5">
      <t>ユユ</t>
    </rPh>
    <phoneticPr fontId="3" alignment="distributed"/>
  </si>
  <si>
    <t>仲座　大晴</t>
    <rPh sb="0" eb="2">
      <t>ナカザ</t>
    </rPh>
    <rPh sb="3" eb="5">
      <t>タイセイ</t>
    </rPh>
    <phoneticPr fontId="3" alignment="distributed"/>
  </si>
  <si>
    <t>赤嶺　ゆな</t>
    <rPh sb="0" eb="2">
      <t>アカミネ</t>
    </rPh>
    <phoneticPr fontId="3" alignment="distributed"/>
  </si>
  <si>
    <t>小渡　隼斗</t>
    <rPh sb="0" eb="2">
      <t>オド</t>
    </rPh>
    <rPh sb="3" eb="4">
      <t>ハヤ</t>
    </rPh>
    <rPh sb="4" eb="5">
      <t>ト</t>
    </rPh>
    <phoneticPr fontId="3" alignment="distributed"/>
  </si>
  <si>
    <t>宮城　瑠珠</t>
    <rPh sb="0" eb="2">
      <t>ミヤギ</t>
    </rPh>
    <rPh sb="3" eb="5">
      <t>リズ</t>
    </rPh>
    <phoneticPr fontId="3" alignment="distributed"/>
  </si>
  <si>
    <t>金城　琳人</t>
    <rPh sb="0" eb="2">
      <t>キンジョウ</t>
    </rPh>
    <rPh sb="3" eb="5">
      <t>リヒト</t>
    </rPh>
    <phoneticPr fontId="3" alignment="distributed"/>
  </si>
  <si>
    <t>西銘　玲</t>
    <rPh sb="0" eb="2">
      <t>ニシメ</t>
    </rPh>
    <rPh sb="3" eb="4">
      <t>レイ</t>
    </rPh>
    <phoneticPr fontId="3" alignment="distributed"/>
  </si>
  <si>
    <t>金城　愛貴</t>
    <rPh sb="0" eb="2">
      <t>キンジョウ</t>
    </rPh>
    <rPh sb="3" eb="5">
      <t>アイキ</t>
    </rPh>
    <phoneticPr fontId="3" alignment="distributed"/>
  </si>
  <si>
    <t>大里南小学校A</t>
    <rPh sb="0" eb="2">
      <t>オオザト</t>
    </rPh>
    <rPh sb="2" eb="3">
      <t>ミナミ</t>
    </rPh>
    <rPh sb="3" eb="6">
      <t>ショウガッコウ</t>
    </rPh>
    <phoneticPr fontId="3" alignment="distributed"/>
  </si>
  <si>
    <t>宮城　このみ</t>
    <rPh sb="0" eb="2">
      <t>ミヤギ</t>
    </rPh>
    <rPh sb="3" eb="6">
      <t>コノミ</t>
    </rPh>
    <phoneticPr fontId="15" alignment="distributed"/>
  </si>
  <si>
    <t>新城　寛士郎</t>
    <rPh sb="0" eb="6">
      <t>アラシロ　カンシロウ</t>
    </rPh>
    <phoneticPr fontId="15" alignment="distributed"/>
  </si>
  <si>
    <t>知念　杏珠</t>
    <rPh sb="0" eb="2">
      <t>チネン</t>
    </rPh>
    <rPh sb="3" eb="5">
      <t>アンジュ</t>
    </rPh>
    <phoneticPr fontId="15" alignment="distributed"/>
  </si>
  <si>
    <t>財前　優奈</t>
    <rPh sb="0" eb="2">
      <t>ザイゼン</t>
    </rPh>
    <rPh sb="3" eb="5">
      <t>ユナ</t>
    </rPh>
    <phoneticPr fontId="15" alignment="distributed"/>
  </si>
  <si>
    <t>松本　匠</t>
    <rPh sb="0" eb="2">
      <t>マツモト</t>
    </rPh>
    <rPh sb="3" eb="4">
      <t>ショウ</t>
    </rPh>
    <phoneticPr fontId="15" alignment="distributed"/>
  </si>
  <si>
    <t>久高小学校</t>
    <rPh sb="0" eb="2">
      <t>クタカ</t>
    </rPh>
    <rPh sb="2" eb="5">
      <t>ショウガッコウ</t>
    </rPh>
    <phoneticPr fontId="3" alignment="distributed"/>
  </si>
  <si>
    <t>西谷　蒼</t>
    <rPh sb="0" eb="2">
      <t>ニシヤ</t>
    </rPh>
    <rPh sb="3" eb="4">
      <t>アオイ</t>
    </rPh>
    <phoneticPr fontId="15" alignment="distributed"/>
  </si>
  <si>
    <t>岩瀬　想介</t>
    <rPh sb="0" eb="2">
      <t>イワセ</t>
    </rPh>
    <rPh sb="3" eb="4">
      <t xml:space="preserve">ソウ </t>
    </rPh>
    <rPh sb="4" eb="5">
      <t>スケ</t>
    </rPh>
    <phoneticPr fontId="15" alignment="distributed"/>
  </si>
  <si>
    <t>小久保　春斗</t>
    <rPh sb="0" eb="3">
      <t>コクボ</t>
    </rPh>
    <rPh sb="4" eb="6">
      <t>ハルト</t>
    </rPh>
    <phoneticPr fontId="15" alignment="distributed"/>
  </si>
  <si>
    <t>内間　柚希</t>
    <rPh sb="0" eb="2">
      <t>ウチマ</t>
    </rPh>
    <rPh sb="3" eb="5">
      <t>ユズキ</t>
    </rPh>
    <phoneticPr fontId="15" alignment="distributed"/>
  </si>
  <si>
    <t>金城　希音</t>
    <rPh sb="0" eb="5">
      <t>キンジョウ　キイト</t>
    </rPh>
    <phoneticPr fontId="15" alignment="distributed"/>
  </si>
  <si>
    <t>内間　希空</t>
    <rPh sb="0" eb="1">
      <t>ウチマ</t>
    </rPh>
    <rPh sb="3" eb="5">
      <t>ノア</t>
    </rPh>
    <phoneticPr fontId="15" alignment="distributed"/>
  </si>
  <si>
    <t>知念小学校A</t>
    <rPh sb="0" eb="5">
      <t>チネンショウガッコウ</t>
    </rPh>
    <phoneticPr fontId="3" alignment="distributed"/>
  </si>
  <si>
    <t>知念小学校Ｂ</t>
    <rPh sb="0" eb="2">
      <t>チネン</t>
    </rPh>
    <rPh sb="2" eb="5">
      <t>ショウガッコウ</t>
    </rPh>
    <phoneticPr fontId="3" alignment="distributed"/>
  </si>
  <si>
    <t>吉田　紗和乃</t>
    <rPh sb="0" eb="2">
      <t>ヨシダ</t>
    </rPh>
    <rPh sb="3" eb="5">
      <t>サワ</t>
    </rPh>
    <rPh sb="5" eb="6">
      <t>ノ</t>
    </rPh>
    <phoneticPr fontId="15" alignment="distributed"/>
  </si>
  <si>
    <t>幸地　翼</t>
    <rPh sb="0" eb="2">
      <t>コウチ</t>
    </rPh>
    <rPh sb="3" eb="4">
      <t>ツバサ</t>
    </rPh>
    <phoneticPr fontId="15" alignment="distributed"/>
  </si>
  <si>
    <t>玉城　朱那</t>
    <rPh sb="0" eb="2">
      <t>タマキ</t>
    </rPh>
    <rPh sb="3" eb="5">
      <t>シュナ</t>
    </rPh>
    <phoneticPr fontId="15" alignment="distributed"/>
  </si>
  <si>
    <t>富盛　海夢</t>
    <rPh sb="0" eb="2">
      <t>トミモリ</t>
    </rPh>
    <rPh sb="3" eb="5">
      <t>カイム</t>
    </rPh>
    <phoneticPr fontId="15" alignment="distributed"/>
  </si>
  <si>
    <t>長田　宏河</t>
    <rPh sb="0" eb="2">
      <t>ナガタ</t>
    </rPh>
    <rPh sb="3" eb="5">
      <t>コウガ</t>
    </rPh>
    <phoneticPr fontId="15" alignment="distributed"/>
  </si>
  <si>
    <t>福田　宗太郎</t>
    <rPh sb="0" eb="2">
      <t>フクダ</t>
    </rPh>
    <rPh sb="3" eb="4">
      <t>ソウ</t>
    </rPh>
    <rPh sb="4" eb="6">
      <t>タロウ</t>
    </rPh>
    <phoneticPr fontId="15" alignment="distributed"/>
  </si>
  <si>
    <t>亀谷　珊</t>
    <rPh sb="0" eb="2">
      <t>カメガイ</t>
    </rPh>
    <rPh sb="3" eb="4">
      <t>サン</t>
    </rPh>
    <phoneticPr fontId="15" alignment="distributed"/>
  </si>
  <si>
    <t>佐々木　仁</t>
    <rPh sb="0" eb="3">
      <t>ササキ</t>
    </rPh>
    <rPh sb="4" eb="5">
      <t>ジン</t>
    </rPh>
    <phoneticPr fontId="15" alignment="distributed"/>
  </si>
  <si>
    <t>羽鳥　義人</t>
    <rPh sb="0" eb="2">
      <t>ハトリ</t>
    </rPh>
    <rPh sb="3" eb="5">
      <t>ヨシト</t>
    </rPh>
    <phoneticPr fontId="15" alignment="distributed"/>
  </si>
  <si>
    <t>城間　夕空</t>
    <rPh sb="0" eb="2">
      <t>シロマ</t>
    </rPh>
    <rPh sb="3" eb="5">
      <t>ユウア</t>
    </rPh>
    <phoneticPr fontId="15" alignment="distributed"/>
  </si>
  <si>
    <t>仲村　瑠愛</t>
    <rPh sb="0" eb="2">
      <t>ナカムラ</t>
    </rPh>
    <rPh sb="3" eb="5">
      <t>ルア</t>
    </rPh>
    <phoneticPr fontId="15" alignment="distributed"/>
  </si>
  <si>
    <t>玉城小学校A</t>
    <rPh sb="0" eb="2">
      <t>タマグスク</t>
    </rPh>
    <rPh sb="2" eb="5">
      <t>ショウガッコウ</t>
    </rPh>
    <phoneticPr fontId="3" alignment="distributed"/>
  </si>
  <si>
    <t>玉城小学校Ｂ</t>
    <rPh sb="0" eb="2">
      <t>タマグスク</t>
    </rPh>
    <rPh sb="2" eb="5">
      <t>ショウガッコウ</t>
    </rPh>
    <phoneticPr fontId="3" alignment="distributed"/>
  </si>
  <si>
    <t>知念　乙音</t>
    <rPh sb="0" eb="5">
      <t>チネン　オトネ</t>
    </rPh>
    <phoneticPr fontId="3" alignment="distributed"/>
  </si>
  <si>
    <t>與那嶺　瑠生</t>
    <rPh sb="0" eb="6">
      <t>ヨナミネ　ルイ</t>
    </rPh>
    <phoneticPr fontId="3" alignment="distributed"/>
  </si>
  <si>
    <t>喜納　凛音</t>
    <rPh sb="0" eb="5">
      <t>キナ　リオン</t>
    </rPh>
    <phoneticPr fontId="3" alignment="distributed"/>
  </si>
  <si>
    <t>中本　有悟</t>
    <rPh sb="0" eb="5">
      <t>ナカモト　ユウゴ</t>
    </rPh>
    <phoneticPr fontId="3" alignment="distributed"/>
  </si>
  <si>
    <t>大城　来藍</t>
    <rPh sb="0" eb="5">
      <t>オオシロ　コア</t>
    </rPh>
    <phoneticPr fontId="3" alignment="distributed"/>
  </si>
  <si>
    <t>渡邉　海音</t>
    <rPh sb="0" eb="5">
      <t>ワタナベ　カイト</t>
    </rPh>
    <phoneticPr fontId="3" alignment="distributed"/>
  </si>
  <si>
    <t>照屋　成奈</t>
    <rPh sb="0" eb="2">
      <t>テルヤ</t>
    </rPh>
    <rPh sb="3" eb="4">
      <t>セ</t>
    </rPh>
    <rPh sb="4" eb="5">
      <t>ナ</t>
    </rPh>
    <phoneticPr fontId="31" alignment="distributed"/>
  </si>
  <si>
    <t>安次富　ディオン</t>
    <rPh sb="0" eb="3">
      <t>アシトミ</t>
    </rPh>
    <phoneticPr fontId="31" alignment="distributed"/>
  </si>
  <si>
    <t>大城　裕夏</t>
    <rPh sb="0" eb="2">
      <t>オオシロ</t>
    </rPh>
    <rPh sb="3" eb="5">
      <t>　ユナ</t>
    </rPh>
    <phoneticPr fontId="31" alignment="distributed"/>
  </si>
  <si>
    <t>謝花　寿樹</t>
    <rPh sb="0" eb="2">
      <t>ジャハナ</t>
    </rPh>
    <rPh sb="3" eb="5">
      <t>トシキ</t>
    </rPh>
    <phoneticPr fontId="31" alignment="distributed"/>
  </si>
  <si>
    <t>比嘉　杏奈</t>
    <rPh sb="0" eb="2">
      <t>ヒガ</t>
    </rPh>
    <rPh sb="3" eb="5">
      <t>アンナ</t>
    </rPh>
    <phoneticPr fontId="31" alignment="distributed"/>
  </si>
  <si>
    <t>大城　海王</t>
    <rPh sb="0" eb="2">
      <t>オオシロ</t>
    </rPh>
    <rPh sb="3" eb="5">
      <t>カイオウ</t>
    </rPh>
    <phoneticPr fontId="31" alignment="distributed"/>
  </si>
  <si>
    <t>大里北小学校Ｂ</t>
    <rPh sb="0" eb="2">
      <t>オオザト</t>
    </rPh>
    <rPh sb="2" eb="6">
      <t>キタショウガッコウ</t>
    </rPh>
    <phoneticPr fontId="29" alignment="distributed"/>
  </si>
  <si>
    <t>大里北小学校A</t>
    <rPh sb="0" eb="2">
      <t>オオザト</t>
    </rPh>
    <rPh sb="2" eb="6">
      <t>キタショウガッコウ</t>
    </rPh>
    <phoneticPr fontId="29" alignment="distributed"/>
  </si>
  <si>
    <t>吉岡　希空</t>
    <rPh sb="0" eb="5">
      <t>ヨシオカ　ノア</t>
    </rPh>
    <phoneticPr fontId="15" alignment="distributed"/>
  </si>
  <si>
    <t>幸地　琉生</t>
    <rPh sb="0" eb="5">
      <t>コウチ　ルイ</t>
    </rPh>
    <phoneticPr fontId="15" alignment="distributed"/>
  </si>
  <si>
    <t>新里　結衣奈</t>
    <rPh sb="0" eb="6">
      <t>シンザト　ユイナ</t>
    </rPh>
    <phoneticPr fontId="15" alignment="distributed"/>
  </si>
  <si>
    <t>嘉数　松吾</t>
    <rPh sb="0" eb="5">
      <t>カカズ　ショウゴ</t>
    </rPh>
    <phoneticPr fontId="15" alignment="distributed"/>
  </si>
  <si>
    <t>比嘉　彩良</t>
    <rPh sb="0" eb="5">
      <t>ヒガ　アイラ</t>
    </rPh>
    <phoneticPr fontId="15" alignment="distributed"/>
  </si>
  <si>
    <t>小渡　博夢</t>
    <rPh sb="0" eb="5">
      <t>オド　ヒロム</t>
    </rPh>
    <phoneticPr fontId="15" alignment="distributed"/>
  </si>
  <si>
    <t>玉城　希紗</t>
    <rPh sb="0" eb="5">
      <t>タマシロ　キラ</t>
    </rPh>
    <phoneticPr fontId="29" alignment="distributed"/>
  </si>
  <si>
    <t>宮城　大翔</t>
    <rPh sb="0" eb="5">
      <t>ミヤギ　タイト</t>
    </rPh>
    <phoneticPr fontId="15" alignment="distributed"/>
  </si>
  <si>
    <t>町田　瑞和</t>
    <rPh sb="0" eb="5">
      <t>マチダ　ミワ</t>
    </rPh>
    <phoneticPr fontId="15" alignment="distributed"/>
  </si>
  <si>
    <t>眞榮城　拓</t>
    <rPh sb="0" eb="5">
      <t>マエシロ　タク</t>
    </rPh>
    <phoneticPr fontId="15" alignment="distributed"/>
  </si>
  <si>
    <t>足立　心花</t>
    <rPh sb="0" eb="5">
      <t>アダチ　ミハナ</t>
    </rPh>
    <phoneticPr fontId="15" alignment="distributed"/>
  </si>
  <si>
    <t>當間　心哉</t>
    <rPh sb="0" eb="5">
      <t>トウマ　ココヤ</t>
    </rPh>
    <phoneticPr fontId="15" alignment="distributed"/>
  </si>
  <si>
    <t>北丘小学校A</t>
    <rPh sb="0" eb="5">
      <t>キタオカショウガッコウ</t>
    </rPh>
    <phoneticPr fontId="29" alignment="distributed"/>
  </si>
  <si>
    <t>北丘小学校B</t>
    <rPh sb="0" eb="5">
      <t>キタオカショウガッコウ</t>
    </rPh>
    <phoneticPr fontId="29" alignment="distributed"/>
  </si>
  <si>
    <t>瀬良　健斗</t>
    <rPh sb="0" eb="2">
      <t xml:space="preserve">セラ </t>
    </rPh>
    <rPh sb="3" eb="5">
      <t xml:space="preserve">ケント </t>
    </rPh>
    <phoneticPr fontId="15" alignment="distributed"/>
  </si>
  <si>
    <t>髙良　きほ</t>
    <rPh sb="0" eb="1">
      <t xml:space="preserve">タカ </t>
    </rPh>
    <rPh sb="1" eb="2">
      <t>ラ</t>
    </rPh>
    <phoneticPr fontId="15" alignment="distributed"/>
  </si>
  <si>
    <t>樋口　すみれ</t>
    <rPh sb="0" eb="2">
      <t>ヒグチ</t>
    </rPh>
    <phoneticPr fontId="15" alignment="distributed"/>
  </si>
  <si>
    <t>比屋根　良凰</t>
    <rPh sb="0" eb="6">
      <t>ヒヤネ　リオ</t>
    </rPh>
    <phoneticPr fontId="15" alignment="distributed"/>
  </si>
  <si>
    <t>佐敷小A</t>
    <rPh sb="0" eb="2">
      <t>サシキ</t>
    </rPh>
    <rPh sb="2" eb="3">
      <t>ショウ</t>
    </rPh>
    <phoneticPr fontId="29" alignment="distributed"/>
  </si>
  <si>
    <t>佐敷小Ｂ</t>
    <rPh sb="0" eb="2">
      <t>サシキ</t>
    </rPh>
    <rPh sb="2" eb="3">
      <t>ショウ</t>
    </rPh>
    <phoneticPr fontId="29" alignment="distributed"/>
  </si>
  <si>
    <t>大浜　由万莉</t>
    <rPh sb="0" eb="2">
      <t>オオハマ</t>
    </rPh>
    <rPh sb="3" eb="6">
      <t>ユマリ</t>
    </rPh>
    <phoneticPr fontId="15" alignment="distributed"/>
  </si>
  <si>
    <t>喜久川　実知花</t>
    <rPh sb="0" eb="3">
      <t>キクガワ</t>
    </rPh>
    <rPh sb="4" eb="5">
      <t>ミ</t>
    </rPh>
    <rPh sb="5" eb="6">
      <t>チ</t>
    </rPh>
    <rPh sb="6" eb="7">
      <t>カ</t>
    </rPh>
    <phoneticPr fontId="15" alignment="distributed"/>
  </si>
  <si>
    <t>岸本　采士</t>
    <rPh sb="0" eb="2">
      <t>キシモト</t>
    </rPh>
    <rPh sb="3" eb="5">
      <t>アヤト</t>
    </rPh>
    <phoneticPr fontId="15" alignment="distributed"/>
  </si>
  <si>
    <t>仲本　結</t>
    <rPh sb="0" eb="2">
      <t>ナカモト</t>
    </rPh>
    <rPh sb="3" eb="4">
      <t>ユイ</t>
    </rPh>
    <phoneticPr fontId="15" alignment="distributed"/>
  </si>
  <si>
    <t>津嘉山小学校A</t>
    <rPh sb="0" eb="6">
      <t>ツカヤマショウガッコウ</t>
    </rPh>
    <phoneticPr fontId="29" alignment="distributed"/>
  </si>
  <si>
    <t>津嘉山小学校B</t>
    <rPh sb="0" eb="6">
      <t>ツカヤマショウガッコウ</t>
    </rPh>
    <phoneticPr fontId="29" alignment="distributed"/>
  </si>
  <si>
    <t>田場　美鈴</t>
    <rPh sb="0" eb="2">
      <t>タバ</t>
    </rPh>
    <rPh sb="3" eb="4">
      <t>ミ</t>
    </rPh>
    <rPh sb="4" eb="5">
      <t>レイ</t>
    </rPh>
    <phoneticPr fontId="15" alignment="distributed"/>
  </si>
  <si>
    <t>儀保　響士郎</t>
    <rPh sb="0" eb="6">
      <t>ギボ　キョウシロウ</t>
    </rPh>
    <phoneticPr fontId="15" alignment="distributed"/>
  </si>
  <si>
    <t>山城　蘭笑</t>
    <rPh sb="0" eb="5">
      <t>ヤマシロ　カエ</t>
    </rPh>
    <phoneticPr fontId="15" alignment="distributed"/>
  </si>
  <si>
    <t>金城　巧龍</t>
    <rPh sb="0" eb="5">
      <t>キンジョウ　コウリュウ</t>
    </rPh>
    <phoneticPr fontId="15" alignment="distributed"/>
  </si>
  <si>
    <t>嘉数　礼乃</t>
    <rPh sb="0" eb="2">
      <t>カカズ</t>
    </rPh>
    <rPh sb="3" eb="4">
      <t>レ</t>
    </rPh>
    <rPh sb="4" eb="5">
      <t>ノ</t>
    </rPh>
    <phoneticPr fontId="15" alignment="distributed"/>
  </si>
  <si>
    <t>石原　陽</t>
    <rPh sb="0" eb="4">
      <t>イシハラ　ヨウ</t>
    </rPh>
    <phoneticPr fontId="15" alignment="distributed"/>
  </si>
  <si>
    <t>下地　愛來</t>
    <rPh sb="0" eb="5">
      <t>シモジ　アイク</t>
    </rPh>
    <phoneticPr fontId="15" alignment="distributed"/>
  </si>
  <si>
    <t>宮國　来斗</t>
    <rPh sb="0" eb="2">
      <t>ミヤグニ</t>
    </rPh>
    <rPh sb="3" eb="4">
      <t>ライ</t>
    </rPh>
    <rPh sb="4" eb="5">
      <t>ト</t>
    </rPh>
    <phoneticPr fontId="15" alignment="distributed"/>
  </si>
  <si>
    <t>金城　妃李</t>
    <rPh sb="0" eb="5">
      <t>キンジョウ　ヒメリ</t>
    </rPh>
    <phoneticPr fontId="15" alignment="distributed"/>
  </si>
  <si>
    <t>赤嶺　政斗</t>
    <rPh sb="0" eb="5">
      <t>アカミネ　セイト</t>
    </rPh>
    <phoneticPr fontId="15" alignment="distributed"/>
  </si>
  <si>
    <t>平田　藍理</t>
    <rPh sb="0" eb="2">
      <t>ヒラタ</t>
    </rPh>
    <rPh sb="3" eb="4">
      <t>アイ</t>
    </rPh>
    <rPh sb="4" eb="5">
      <t>リ</t>
    </rPh>
    <phoneticPr fontId="15" alignment="distributed"/>
  </si>
  <si>
    <t>安里　友希</t>
    <rPh sb="0" eb="2">
      <t>アサト</t>
    </rPh>
    <rPh sb="3" eb="5">
      <t>トモキ</t>
    </rPh>
    <phoneticPr fontId="15" alignment="distributed"/>
  </si>
  <si>
    <t>馬天小学校</t>
    <rPh sb="0" eb="2">
      <t>バテン</t>
    </rPh>
    <rPh sb="2" eb="5">
      <t>ショウガッコウ</t>
    </rPh>
    <phoneticPr fontId="29" alignment="distributed"/>
  </si>
  <si>
    <t>新垣　瑠唯</t>
    <rPh sb="0" eb="2">
      <t>アラカキ</t>
    </rPh>
    <rPh sb="3" eb="5">
      <t>ルイ</t>
    </rPh>
    <phoneticPr fontId="15" alignment="distributed"/>
  </si>
  <si>
    <t>嘉数　美璃</t>
    <rPh sb="0" eb="2">
      <t>カカズ</t>
    </rPh>
    <rPh sb="3" eb="4">
      <t>ミ</t>
    </rPh>
    <rPh sb="4" eb="5">
      <t>リ</t>
    </rPh>
    <phoneticPr fontId="15" alignment="distributed"/>
  </si>
  <si>
    <t>潮平　希虎</t>
    <rPh sb="0" eb="1">
      <t>シオ</t>
    </rPh>
    <rPh sb="1" eb="2">
      <t>ヒラ</t>
    </rPh>
    <rPh sb="3" eb="4">
      <t>キ</t>
    </rPh>
    <rPh sb="4" eb="5">
      <t>トラ</t>
    </rPh>
    <phoneticPr fontId="15" alignment="distributed"/>
  </si>
  <si>
    <t>城間　彩花</t>
    <rPh sb="0" eb="2">
      <t>シロマ</t>
    </rPh>
    <rPh sb="3" eb="4">
      <t>アヤ</t>
    </rPh>
    <rPh sb="4" eb="5">
      <t>ハ</t>
    </rPh>
    <phoneticPr fontId="15" alignment="distributed"/>
  </si>
  <si>
    <t>仲原　玲緒奈</t>
    <rPh sb="0" eb="2">
      <t>ナカハラ</t>
    </rPh>
    <rPh sb="3" eb="4">
      <t>レ</t>
    </rPh>
    <rPh sb="4" eb="5">
      <t>オ</t>
    </rPh>
    <rPh sb="5" eb="6">
      <t>ナ</t>
    </rPh>
    <phoneticPr fontId="15" alignment="distributed"/>
  </si>
  <si>
    <t>當眞　蓮ノ介</t>
    <rPh sb="0" eb="2">
      <t>トウマ</t>
    </rPh>
    <rPh sb="3" eb="4">
      <t>レン</t>
    </rPh>
    <rPh sb="4" eb="5">
      <t>ノ</t>
    </rPh>
    <rPh sb="5" eb="6">
      <t>スケ</t>
    </rPh>
    <phoneticPr fontId="15" alignment="distributed"/>
  </si>
  <si>
    <t>与那原小学校A</t>
    <rPh sb="0" eb="6">
      <t>ヨナバルショウガッコウ</t>
    </rPh>
    <phoneticPr fontId="29" alignment="distributed"/>
  </si>
  <si>
    <t>与那原小学校B</t>
    <rPh sb="0" eb="6">
      <t>ヨナバルショウガッコウ</t>
    </rPh>
    <phoneticPr fontId="29" alignment="distributed"/>
  </si>
  <si>
    <t>大木　ひかり</t>
    <rPh sb="0" eb="2">
      <t>オオキ</t>
    </rPh>
    <phoneticPr fontId="15" alignment="distributed"/>
  </si>
  <si>
    <t>謝敷　花桜</t>
    <rPh sb="0" eb="2">
      <t>ジャシキ</t>
    </rPh>
    <rPh sb="3" eb="5">
      <t>カオ</t>
    </rPh>
    <phoneticPr fontId="15" alignment="distributed"/>
  </si>
  <si>
    <t>奥平　征良</t>
    <rPh sb="0" eb="5">
      <t>オクヒラ　セイラ</t>
    </rPh>
    <phoneticPr fontId="15" alignment="distributed"/>
  </si>
  <si>
    <t>上原　結夏</t>
    <rPh sb="0" eb="2">
      <t>ウエハラ</t>
    </rPh>
    <rPh sb="3" eb="4">
      <t>ユイ</t>
    </rPh>
    <rPh sb="4" eb="5">
      <t>カ</t>
    </rPh>
    <phoneticPr fontId="15" alignment="distributed"/>
  </si>
  <si>
    <t>佐藤　丸夢</t>
    <rPh sb="0" eb="2">
      <t>サトウ</t>
    </rPh>
    <rPh sb="3" eb="4">
      <t>マル</t>
    </rPh>
    <rPh sb="4" eb="5">
      <t>ム</t>
    </rPh>
    <phoneticPr fontId="15" alignment="distributed"/>
  </si>
  <si>
    <t>本村　一道</t>
    <rPh sb="0" eb="2">
      <t>モトムラ</t>
    </rPh>
    <rPh sb="3" eb="4">
      <t>カズ</t>
    </rPh>
    <rPh sb="4" eb="5">
      <t>ミチ</t>
    </rPh>
    <phoneticPr fontId="15" alignment="distributed"/>
  </si>
  <si>
    <t>山元　ねね</t>
    <rPh sb="0" eb="5">
      <t>ヤマモト　ネネ</t>
    </rPh>
    <phoneticPr fontId="15" alignment="distributed"/>
  </si>
  <si>
    <t>豊見山　蒼涼</t>
    <rPh sb="0" eb="6">
      <t>トミヤマ　ソウスケ</t>
    </rPh>
    <phoneticPr fontId="15" alignment="distributed"/>
  </si>
  <si>
    <t>玉寄　理大</t>
    <rPh sb="0" eb="5">
      <t>タマヨセ　リコ</t>
    </rPh>
    <phoneticPr fontId="15" alignment="distributed"/>
  </si>
  <si>
    <t>豊見山　太陽</t>
    <rPh sb="0" eb="6">
      <t>トミヤマ　タイヨウ</t>
    </rPh>
    <phoneticPr fontId="15" alignment="distributed"/>
  </si>
  <si>
    <t>本郷　碧</t>
    <rPh sb="0" eb="4">
      <t>ホンゴウ　アオ</t>
    </rPh>
    <phoneticPr fontId="15" alignment="distributed"/>
  </si>
  <si>
    <t>宮平　淳弘</t>
    <rPh sb="0" eb="2">
      <t>ミヤヒラ</t>
    </rPh>
    <rPh sb="3" eb="5">
      <t>　</t>
    </rPh>
    <phoneticPr fontId="15" alignment="distributed"/>
  </si>
  <si>
    <t>リレーの部</t>
    <phoneticPr fontId="3"/>
  </si>
  <si>
    <t>区間記録</t>
    <rPh sb="0" eb="2">
      <t>クカン</t>
    </rPh>
    <rPh sb="2" eb="4">
      <t>キロク</t>
    </rPh>
    <phoneticPr fontId="15"/>
  </si>
  <si>
    <t>リレーの部　総合成績</t>
    <phoneticPr fontId="3"/>
  </si>
  <si>
    <t>第１区</t>
    <rPh sb="0" eb="1">
      <t>ダイ</t>
    </rPh>
    <rPh sb="2" eb="3">
      <t>ク</t>
    </rPh>
    <phoneticPr fontId="3"/>
  </si>
  <si>
    <t>第2区</t>
    <rPh sb="0" eb="1">
      <t>ダイ</t>
    </rPh>
    <rPh sb="2" eb="3">
      <t>ク</t>
    </rPh>
    <phoneticPr fontId="3"/>
  </si>
  <si>
    <t>第3区</t>
    <rPh sb="0" eb="1">
      <t>ダイ</t>
    </rPh>
    <rPh sb="2" eb="3">
      <t>ク</t>
    </rPh>
    <phoneticPr fontId="3"/>
  </si>
  <si>
    <t>第4区</t>
    <rPh sb="0" eb="1">
      <t>ダイ</t>
    </rPh>
    <rPh sb="2" eb="3">
      <t>ク</t>
    </rPh>
    <phoneticPr fontId="3"/>
  </si>
  <si>
    <t>第5区</t>
    <rPh sb="0" eb="1">
      <t>ダイ</t>
    </rPh>
    <rPh sb="2" eb="3">
      <t>ク</t>
    </rPh>
    <phoneticPr fontId="3"/>
  </si>
  <si>
    <t>第6区</t>
    <rPh sb="0" eb="1">
      <t>ダイ</t>
    </rPh>
    <rPh sb="2" eb="3">
      <t>ク</t>
    </rPh>
    <phoneticPr fontId="3"/>
  </si>
  <si>
    <t>総合順位</t>
    <rPh sb="0" eb="2">
      <t>ソウゴウ</t>
    </rPh>
    <rPh sb="2" eb="4">
      <t>ジュンイ</t>
    </rPh>
    <phoneticPr fontId="3"/>
  </si>
  <si>
    <t>大城　暖仁</t>
  </si>
  <si>
    <t>百名小学校</t>
  </si>
  <si>
    <t>宮城　天優</t>
  </si>
  <si>
    <t>翔南小学校A</t>
  </si>
  <si>
    <t>金城　琳人</t>
  </si>
  <si>
    <t>翔南小学校Ｂ</t>
  </si>
  <si>
    <t>新城　寛士郎</t>
  </si>
  <si>
    <t>大里南小学校A</t>
  </si>
  <si>
    <t>小久保　春斗</t>
  </si>
  <si>
    <t>久高小学校</t>
  </si>
  <si>
    <t>幸地　翼</t>
  </si>
  <si>
    <t>知念小学校A</t>
  </si>
  <si>
    <t>福田　宗太郎</t>
  </si>
  <si>
    <t>知念小学校Ｂ</t>
  </si>
  <si>
    <t>與那嶺　瑠生</t>
  </si>
  <si>
    <t>玉城小学校A</t>
  </si>
  <si>
    <t>安次富　ディオン</t>
  </si>
  <si>
    <t>玉城小学校Ｂ</t>
  </si>
  <si>
    <t>幸地　琉生</t>
  </si>
  <si>
    <t>大里北小学校Ｂ</t>
  </si>
  <si>
    <t>宮城　大翔</t>
  </si>
  <si>
    <t>大里北小学校A</t>
  </si>
  <si>
    <t>瀬良　健斗</t>
  </si>
  <si>
    <t>北丘小学校A</t>
  </si>
  <si>
    <t>宮城　晃</t>
  </si>
  <si>
    <t>北丘小学校B</t>
  </si>
  <si>
    <t>伊集　悠成</t>
  </si>
  <si>
    <t>岸本　采士</t>
  </si>
  <si>
    <t>佐敷小Ｂ</t>
  </si>
  <si>
    <t>儀保　響士郎</t>
  </si>
  <si>
    <t>津嘉山小学校A</t>
  </si>
  <si>
    <t>宮國　来斗</t>
  </si>
  <si>
    <t>津嘉山小学校B</t>
  </si>
  <si>
    <t>新垣　瑠唯</t>
  </si>
  <si>
    <t>馬天小学校</t>
  </si>
  <si>
    <t>奥平　征良</t>
  </si>
  <si>
    <t>与那原小学校A</t>
  </si>
  <si>
    <t>豊見山　蒼涼</t>
  </si>
  <si>
    <t>与那原小学校B</t>
  </si>
  <si>
    <t/>
  </si>
  <si>
    <t>記録</t>
    <rPh sb="0" eb="2">
      <t>キロク</t>
    </rPh>
    <phoneticPr fontId="3"/>
  </si>
  <si>
    <t>上間　光莉</t>
  </si>
  <si>
    <t>比嘉　杏華</t>
  </si>
  <si>
    <t>西銘　玲</t>
  </si>
  <si>
    <t>財前　優奈</t>
  </si>
  <si>
    <t>内間　柚希</t>
  </si>
  <si>
    <t>前城　星華</t>
  </si>
  <si>
    <t>亀谷　珊</t>
  </si>
  <si>
    <t>喜納　凛音</t>
  </si>
  <si>
    <t>大城　裕夏</t>
  </si>
  <si>
    <t>新里　結衣奈</t>
  </si>
  <si>
    <t>町田　瑞和</t>
  </si>
  <si>
    <t>宮平　さほ</t>
  </si>
  <si>
    <t>津波古　玲朱</t>
  </si>
  <si>
    <t>大浜　由万莉</t>
  </si>
  <si>
    <t>小波津　千祥</t>
  </si>
  <si>
    <t>山城　蘭笑</t>
  </si>
  <si>
    <t>金城　妃李</t>
  </si>
  <si>
    <t>嘉数　美璃</t>
  </si>
  <si>
    <t>上原　結夏</t>
  </si>
  <si>
    <t>玉寄　理大</t>
  </si>
  <si>
    <t>屋部　舜之丞</t>
  </si>
  <si>
    <t>大城　玲空</t>
  </si>
  <si>
    <t>金城　愛貴</t>
  </si>
  <si>
    <t>藤田　恭輔</t>
  </si>
  <si>
    <t>金城　希音</t>
  </si>
  <si>
    <t>富盛　海夢</t>
  </si>
  <si>
    <t>佐々木　仁</t>
  </si>
  <si>
    <t>中本　有悟</t>
  </si>
  <si>
    <t>謝花　寿樹</t>
  </si>
  <si>
    <t>嘉数　松吾</t>
  </si>
  <si>
    <t>眞榮城　拓</t>
  </si>
  <si>
    <t>金城　明介</t>
  </si>
  <si>
    <t>村田　隆彗</t>
  </si>
  <si>
    <t>仲村渠　希来</t>
  </si>
  <si>
    <t>安谷屋　孝</t>
  </si>
  <si>
    <t>金城　巧龍</t>
  </si>
  <si>
    <t>赤嶺　政斗</t>
  </si>
  <si>
    <t>潮平　希虎</t>
  </si>
  <si>
    <t>佐藤　丸夢</t>
  </si>
  <si>
    <t>豊見山　太陽</t>
  </si>
  <si>
    <t>樋口　すみれ</t>
  </si>
  <si>
    <t>仲里　望夢</t>
  </si>
  <si>
    <t>新里　優心</t>
  </si>
  <si>
    <t>仲本　結</t>
  </si>
  <si>
    <t>嘉数　礼乃</t>
  </si>
  <si>
    <t>平田　藍理</t>
  </si>
  <si>
    <t>仲原　玲緒奈</t>
  </si>
  <si>
    <t>大木　ひかり</t>
  </si>
  <si>
    <t>比嘉　杏奈</t>
  </si>
  <si>
    <t>金城　亜子</t>
  </si>
  <si>
    <t>上原　由結</t>
  </si>
  <si>
    <t>赤嶺　ゆな</t>
  </si>
  <si>
    <t>知念　杏珠</t>
  </si>
  <si>
    <t>内間　希空</t>
  </si>
  <si>
    <t>本郷　碧</t>
  </si>
  <si>
    <t>仲村　瑠愛</t>
  </si>
  <si>
    <t>大城　来藍</t>
  </si>
  <si>
    <t>玉城　朱那</t>
  </si>
  <si>
    <t>比嘉　彩良</t>
  </si>
  <si>
    <t>足立　心花</t>
  </si>
  <si>
    <t>小渡　博夢</t>
  </si>
  <si>
    <t>仲座　大晴</t>
  </si>
  <si>
    <t>渡邉　海音</t>
  </si>
  <si>
    <t>松本　匠</t>
  </si>
  <si>
    <t>新垣　壮太</t>
  </si>
  <si>
    <t>小渡　隼斗</t>
  </si>
  <si>
    <t>石原　陽</t>
  </si>
  <si>
    <t>岩瀬　想介</t>
  </si>
  <si>
    <t>大城　海王</t>
  </si>
  <si>
    <t>比嘉　志笑斗</t>
  </si>
  <si>
    <t>羽鳥　義人</t>
  </si>
  <si>
    <t>新垣　琉志</t>
  </si>
  <si>
    <t>宮平　淳弘</t>
  </si>
  <si>
    <t>當間　心哉</t>
  </si>
  <si>
    <t>仲底　秀豊</t>
  </si>
  <si>
    <t>長田　宏河</t>
  </si>
  <si>
    <t>安里　友希</t>
  </si>
  <si>
    <t>本村　一道</t>
  </si>
  <si>
    <t>當眞　蓮ノ介</t>
  </si>
  <si>
    <t>比屋根　良凰</t>
  </si>
  <si>
    <t>伊波　花</t>
  </si>
  <si>
    <t>松田　凛愛</t>
  </si>
  <si>
    <t>宮城　瑠珠</t>
  </si>
  <si>
    <t>宮城　このみ</t>
  </si>
  <si>
    <t>西谷　蒼</t>
  </si>
  <si>
    <t>吉田　紗和乃</t>
  </si>
  <si>
    <t>城間　夕空</t>
  </si>
  <si>
    <t>知念　乙音</t>
  </si>
  <si>
    <t>照屋　成奈</t>
  </si>
  <si>
    <t>吉岡　希空</t>
  </si>
  <si>
    <t>玉城　希紗</t>
  </si>
  <si>
    <t>髙良　きほ</t>
  </si>
  <si>
    <t>小橋川　数朱</t>
  </si>
  <si>
    <t>岸本　紗恵</t>
  </si>
  <si>
    <t>喜久川　実知花</t>
  </si>
  <si>
    <t>田場　美鈴</t>
  </si>
  <si>
    <t>下地　愛來</t>
  </si>
  <si>
    <t>城間　彩花</t>
  </si>
  <si>
    <t>謝敷　花桜</t>
  </si>
  <si>
    <t>中村　昌敬</t>
    <rPh sb="0" eb="2">
      <t>ナカムラ</t>
    </rPh>
    <rPh sb="3" eb="4">
      <t>ショウ</t>
    </rPh>
    <rPh sb="4" eb="5">
      <t>ケイ</t>
    </rPh>
    <phoneticPr fontId="15" alignment="distributed"/>
  </si>
  <si>
    <t>富山　ことり</t>
    <rPh sb="0" eb="2">
      <t>トミヤマ</t>
    </rPh>
    <phoneticPr fontId="15" alignment="distributed"/>
  </si>
  <si>
    <t>新里　藍</t>
    <rPh sb="0" eb="2">
      <t>シンザト</t>
    </rPh>
    <rPh sb="3" eb="4">
      <t>アイ</t>
    </rPh>
    <phoneticPr fontId="15" alignment="distributed"/>
  </si>
  <si>
    <t>上原　颯太</t>
    <rPh sb="0" eb="2">
      <t>ウエハラ</t>
    </rPh>
    <rPh sb="3" eb="5">
      <t>シュンタ</t>
    </rPh>
    <phoneticPr fontId="15" alignment="distributed"/>
  </si>
  <si>
    <t>砂川　星空</t>
    <rPh sb="0" eb="2">
      <t>スナガワ</t>
    </rPh>
    <rPh sb="3" eb="5">
      <t>セイラ</t>
    </rPh>
    <phoneticPr fontId="15" alignment="distributed"/>
  </si>
  <si>
    <t>嶺井　翔太</t>
    <rPh sb="0" eb="2">
      <t>ミネイ</t>
    </rPh>
    <rPh sb="3" eb="5">
      <t>ショウタ</t>
    </rPh>
    <phoneticPr fontId="15" alignment="distributed"/>
  </si>
  <si>
    <t>新垣　璃々</t>
    <rPh sb="0" eb="2">
      <t>アラカキ</t>
    </rPh>
    <rPh sb="3" eb="5">
      <t>リリ</t>
    </rPh>
    <phoneticPr fontId="15" alignment="distributed"/>
  </si>
  <si>
    <t>城間　盛邦</t>
    <rPh sb="0" eb="2">
      <t>シロマ</t>
    </rPh>
    <rPh sb="3" eb="5">
      <t>モリクニ</t>
    </rPh>
    <phoneticPr fontId="15" alignment="distributed"/>
  </si>
  <si>
    <t>安谷屋　孝</t>
    <rPh sb="0" eb="3">
      <t>ヤダニヤ</t>
    </rPh>
    <rPh sb="4" eb="5">
      <t>コウ</t>
    </rPh>
    <phoneticPr fontId="15" alignment="distributed"/>
  </si>
  <si>
    <t>座波　奏太</t>
    <rPh sb="0" eb="2">
      <t>ザハ</t>
    </rPh>
    <rPh sb="3" eb="4">
      <t>カナ</t>
    </rPh>
    <rPh sb="4" eb="5">
      <t>タ</t>
    </rPh>
    <phoneticPr fontId="15" alignment="distributed"/>
  </si>
  <si>
    <t>船越小学校</t>
    <rPh sb="0" eb="2">
      <t>フナコシ</t>
    </rPh>
    <rPh sb="2" eb="5">
      <t>ショウガッコウ</t>
    </rPh>
    <phoneticPr fontId="29" alignment="distributed"/>
  </si>
  <si>
    <t>比嘉 あかり</t>
    <rPh sb="0" eb="2">
      <t>ヒガ</t>
    </rPh>
    <phoneticPr fontId="15" alignment="distributed"/>
  </si>
  <si>
    <t>松田 昴</t>
    <rPh sb="0" eb="2">
      <t>マツダ</t>
    </rPh>
    <rPh sb="3" eb="4">
      <t>スバル</t>
    </rPh>
    <phoneticPr fontId="15" alignment="distributed"/>
  </si>
  <si>
    <t>知念 結愛</t>
    <rPh sb="0" eb="2">
      <t>チネン</t>
    </rPh>
    <rPh sb="3" eb="5">
      <t>ユア</t>
    </rPh>
    <phoneticPr fontId="15" alignment="distributed"/>
  </si>
  <si>
    <t>新垣 澄真</t>
    <rPh sb="0" eb="2">
      <t>アラカキ</t>
    </rPh>
    <rPh sb="3" eb="5">
      <t>トウマ</t>
    </rPh>
    <phoneticPr fontId="15" alignment="distributed"/>
  </si>
  <si>
    <t>知念 愛華</t>
    <rPh sb="0" eb="2">
      <t>チネン</t>
    </rPh>
    <rPh sb="3" eb="5">
      <t>アイカ</t>
    </rPh>
    <phoneticPr fontId="15" alignment="distributed"/>
  </si>
  <si>
    <t>比嘉 蓮</t>
    <rPh sb="0" eb="2">
      <t>ヒガ</t>
    </rPh>
    <rPh sb="3" eb="4">
      <t>レン</t>
    </rPh>
    <phoneticPr fontId="15" alignment="distributed"/>
  </si>
  <si>
    <t>与那原東小学校</t>
    <rPh sb="0" eb="4">
      <t>ヨナバルヒガシ</t>
    </rPh>
    <rPh sb="4" eb="7">
      <t>ショウガッコウ</t>
    </rPh>
    <phoneticPr fontId="29" alignment="distributed"/>
  </si>
  <si>
    <t>渡慶次　愛寿</t>
    <rPh sb="0" eb="6">
      <t>トケシ　アズ</t>
    </rPh>
    <phoneticPr fontId="15" alignment="distributed"/>
  </si>
  <si>
    <t>太田　佳吾</t>
    <rPh sb="0" eb="5">
      <t>オオタ　ケイゴ</t>
    </rPh>
    <phoneticPr fontId="15" alignment="distributed"/>
  </si>
  <si>
    <t>榊枝　夏希</t>
    <rPh sb="0" eb="5">
      <t>サカキエダ　ナツキ</t>
    </rPh>
    <phoneticPr fontId="15" alignment="distributed"/>
  </si>
  <si>
    <t>上原　彪雅</t>
    <rPh sb="0" eb="2">
      <t>ウエハラ</t>
    </rPh>
    <rPh sb="3" eb="5">
      <t>ヒュウガ</t>
    </rPh>
    <phoneticPr fontId="15" alignment="distributed"/>
  </si>
  <si>
    <t>照喜名　志音</t>
    <rPh sb="0" eb="6">
      <t>テルキナ　シオン</t>
    </rPh>
    <phoneticPr fontId="29" alignment="distributed"/>
  </si>
  <si>
    <t>親田　諒</t>
    <rPh sb="0" eb="4">
      <t>オヤタ　リョウ</t>
    </rPh>
    <phoneticPr fontId="15" alignment="distributed"/>
  </si>
  <si>
    <t>小林　明日香</t>
    <rPh sb="0" eb="2">
      <t>コバヤシ</t>
    </rPh>
    <rPh sb="3" eb="6">
      <t xml:space="preserve">アスカ </t>
    </rPh>
    <phoneticPr fontId="15" alignment="distributed"/>
  </si>
  <si>
    <t>澤岻　辰輝</t>
    <rPh sb="0" eb="2">
      <t>タクシ</t>
    </rPh>
    <rPh sb="3" eb="5">
      <t>トキ</t>
    </rPh>
    <phoneticPr fontId="15" alignment="distributed"/>
  </si>
  <si>
    <t>志喜屋　俊一郎</t>
    <rPh sb="0" eb="3">
      <t xml:space="preserve">シキヤ </t>
    </rPh>
    <rPh sb="4" eb="7">
      <t>シュンイチロウ</t>
    </rPh>
    <phoneticPr fontId="15" alignment="distributed"/>
  </si>
  <si>
    <t>平良 亜子</t>
    <rPh sb="0" eb="2">
      <t>タイラ</t>
    </rPh>
    <rPh sb="3" eb="5">
      <t xml:space="preserve">アコ </t>
    </rPh>
    <phoneticPr fontId="15" alignment="distributed"/>
  </si>
  <si>
    <t>米城　永玲奈</t>
    <rPh sb="0" eb="2">
      <t>ヨネシロ</t>
    </rPh>
    <rPh sb="3" eb="6">
      <t xml:space="preserve">エレナ </t>
    </rPh>
    <phoneticPr fontId="15" alignment="distributed"/>
  </si>
  <si>
    <t>又吉　惺風</t>
    <rPh sb="0" eb="2">
      <t>マタヨシ</t>
    </rPh>
    <rPh sb="3" eb="5">
      <t>セナ</t>
    </rPh>
    <phoneticPr fontId="15" alignment="distributed"/>
  </si>
  <si>
    <t>津波古　玲朱</t>
    <rPh sb="0" eb="3">
      <t>ツハコ</t>
    </rPh>
    <rPh sb="4" eb="6">
      <t xml:space="preserve">レア </t>
    </rPh>
    <phoneticPr fontId="15" alignment="distributed"/>
  </si>
  <si>
    <t>依光　凌旺</t>
    <rPh sb="0" eb="2">
      <t>ヨリミツ</t>
    </rPh>
    <rPh sb="3" eb="5">
      <t xml:space="preserve">リョウ </t>
    </rPh>
    <phoneticPr fontId="15" alignment="distributed"/>
  </si>
  <si>
    <t>伊波　梨花</t>
    <rPh sb="0" eb="2">
      <t>イハ</t>
    </rPh>
    <rPh sb="3" eb="5">
      <t>リンカ</t>
    </rPh>
    <phoneticPr fontId="15"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</si>
</sst>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800411]ggge&quot;年&quot;m&quot;月&quot;d&quot;日&quot;;@"/>
    <numFmt numFmtId="177" formatCode="[m]&quot;分&quot;ss&quot;秒&quot;"/>
    <numFmt numFmtId="178" formatCode="h:mm;@"/>
    <numFmt numFmtId="179" formatCode="&quot;第&quot;#,###&quot;区&quot;"/>
    <numFmt numFmtId="180" formatCode="#,##0&quot;位&quot;"/>
    <numFmt numFmtId="181" formatCode="&quot;第&quot;\ #,##0&quot; 位&quot;"/>
    <numFmt numFmtId="182" formatCode="\(#,###\)"/>
  </numFmts>
  <fonts count="35">
    <font>
      <sz val="11"/>
      <color theme="1"/>
      <name val="游ゴシック"/>
      <family val="2"/>
      <charset val="128"/>
      <scheme val="minor"/>
    </font>
    <font>
      <b/>
      <sz val="20"/>
      <color theme="1"/>
      <name val="HGP行書体"/>
      <family val="4"/>
      <charset val="128"/>
    </font>
    <font>
      <b/>
      <sz val="24"/>
      <color theme="1"/>
      <name val="HGP行書体"/>
      <family val="4"/>
      <charset val="128"/>
    </font>
    <font>
      <sz val="6"/>
      <name val="游ゴシック"/>
      <family val="2"/>
      <charset val="128"/>
      <scheme val="minor"/>
    </font>
    <font>
      <b/>
      <sz val="9"/>
      <color indexed="81"/>
      <name val="MS P ゴシック"/>
      <family val="3"/>
      <charset val="128"/>
    </font>
    <font>
      <b/>
      <sz val="36"/>
      <color theme="1"/>
      <name val="HGP行書体"/>
      <family val="4"/>
      <charset val="128"/>
    </font>
    <font>
      <b/>
      <sz val="28"/>
      <color theme="1"/>
      <name val="HGP行書体"/>
      <family val="4"/>
      <charset val="128"/>
    </font>
    <font>
      <sz val="11"/>
      <color theme="1"/>
      <name val="HGP行書体"/>
      <family val="4"/>
      <charset val="128"/>
    </font>
    <font>
      <sz val="26"/>
      <color theme="1"/>
      <name val="HGP行書体"/>
      <family val="4"/>
      <charset val="128"/>
    </font>
    <font>
      <sz val="28"/>
      <color theme="1"/>
      <name val="HGP行書体"/>
      <family val="4"/>
      <charset val="128"/>
    </font>
    <font>
      <b/>
      <sz val="60"/>
      <color theme="1"/>
      <name val="HGP行書体"/>
      <family val="4"/>
      <charset val="128"/>
    </font>
    <font>
      <b/>
      <sz val="50"/>
      <color theme="1"/>
      <name val="HGP行書体"/>
      <family val="4"/>
      <charset val="128"/>
    </font>
    <font>
      <sz val="11"/>
      <color theme="0"/>
      <name val="游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1"/>
      <color rgb="FFFF0000"/>
      <name val="ＭＳ Ｐゴシック"/>
      <family val="3"/>
      <charset val="128"/>
    </font>
    <font>
      <b/>
      <sz val="9"/>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9"/>
      <color indexed="81"/>
      <name val="ＭＳ Ｐゴシック"/>
      <family val="3"/>
      <charset val="128"/>
    </font>
    <font>
      <sz val="9"/>
      <color indexed="81"/>
      <name val="MS P ゴシック"/>
      <family val="3"/>
      <charset val="128"/>
    </font>
    <font>
      <sz val="18"/>
      <color indexed="81"/>
      <name val="MS P ゴシック"/>
      <family val="3"/>
      <charset val="128"/>
    </font>
    <font>
      <u/>
      <sz val="11"/>
      <color theme="10"/>
      <name val="游ゴシック"/>
      <family val="3"/>
      <charset val="128"/>
      <scheme val="minor"/>
    </font>
    <font>
      <sz val="11"/>
      <name val="游ゴシック"/>
      <family val="3"/>
      <charset val="128"/>
      <scheme val="minor"/>
    </font>
    <font>
      <sz val="6"/>
      <name val="游ゴシック"/>
      <family val="3"/>
      <charset val="128"/>
      <scheme val="minor"/>
    </font>
    <font>
      <sz val="11"/>
      <name val="游ゴシック"/>
      <family val="2"/>
      <charset val="128"/>
      <scheme val="minor"/>
    </font>
    <font>
      <b/>
      <sz val="6"/>
      <name val="游ゴシック"/>
      <family val="3"/>
      <charset val="128"/>
    </font>
    <font>
      <sz val="28"/>
      <color theme="1"/>
      <name val="HGP行書体"/>
      <family val="3"/>
      <charset val="128"/>
    </font>
    <font>
      <sz val="26"/>
      <color theme="1"/>
      <name val="HGP行書体"/>
      <family val="3"/>
      <charset val="128"/>
    </font>
    <font>
      <sz val="60"/>
      <color theme="1"/>
      <name val="HGP行書体"/>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4.9989318521683403E-2"/>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rgb="FFFF0000"/>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medium">
        <color rgb="FFFF0000"/>
      </left>
      <right style="hair">
        <color indexed="64"/>
      </right>
      <top style="hair">
        <color indexed="64"/>
      </top>
      <bottom style="hair">
        <color indexed="64"/>
      </bottom>
      <diagonal/>
    </border>
    <border>
      <left style="hair">
        <color indexed="64"/>
      </left>
      <right style="medium">
        <color rgb="FFFF0000"/>
      </right>
      <top style="hair">
        <color indexed="64"/>
      </top>
      <bottom style="hair">
        <color indexed="64"/>
      </bottom>
      <diagonal/>
    </border>
    <border>
      <left style="medium">
        <color rgb="FFFF0000"/>
      </left>
      <right style="hair">
        <color indexed="64"/>
      </right>
      <top style="hair">
        <color indexed="64"/>
      </top>
      <bottom/>
      <diagonal/>
    </border>
    <border>
      <left style="hair">
        <color indexed="64"/>
      </left>
      <right style="medium">
        <color rgb="FFFF0000"/>
      </right>
      <top style="hair">
        <color indexed="64"/>
      </top>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rgb="FFFF0000"/>
      </left>
      <right style="thin">
        <color indexed="64"/>
      </right>
      <top style="thin">
        <color indexed="64"/>
      </top>
      <bottom style="hair">
        <color theme="1"/>
      </bottom>
      <diagonal/>
    </border>
    <border>
      <left style="medium">
        <color rgb="FFFF0000"/>
      </left>
      <right style="thin">
        <color indexed="64"/>
      </right>
      <top style="hair">
        <color theme="1"/>
      </top>
      <bottom style="hair">
        <color theme="1"/>
      </bottom>
      <diagonal/>
    </border>
    <border>
      <left style="medium">
        <color rgb="FFFF0000"/>
      </left>
      <right style="thin">
        <color indexed="64"/>
      </right>
      <top style="hair">
        <color theme="1"/>
      </top>
      <bottom/>
      <diagonal/>
    </border>
    <border>
      <left/>
      <right style="thin">
        <color indexed="64"/>
      </right>
      <top style="hair">
        <color theme="1"/>
      </top>
      <bottom style="hair">
        <color theme="1"/>
      </bottom>
      <diagonal/>
    </border>
    <border>
      <left/>
      <right style="thin">
        <color indexed="64"/>
      </right>
      <top style="hair">
        <color theme="1"/>
      </top>
      <bottom/>
      <diagonal/>
    </border>
    <border>
      <left style="medium">
        <color rgb="FFFF0000"/>
      </left>
      <right style="thin">
        <color indexed="64"/>
      </right>
      <top style="thin">
        <color indexed="64"/>
      </top>
      <bottom style="hair">
        <color auto="1"/>
      </bottom>
      <diagonal/>
    </border>
    <border>
      <left style="medium">
        <color rgb="FFFF0000"/>
      </left>
      <right style="thin">
        <color indexed="64"/>
      </right>
      <top style="hair">
        <color auto="1"/>
      </top>
      <bottom style="hair">
        <color auto="1"/>
      </bottom>
      <diagonal/>
    </border>
    <border>
      <left style="thick">
        <color rgb="FFFF0000"/>
      </left>
      <right style="hair">
        <color indexed="64"/>
      </right>
      <top style="thick">
        <color rgb="FFFF0000"/>
      </top>
      <bottom style="hair">
        <color indexed="64"/>
      </bottom>
      <diagonal/>
    </border>
    <border>
      <left style="hair">
        <color indexed="64"/>
      </left>
      <right style="hair">
        <color indexed="64"/>
      </right>
      <top style="thick">
        <color rgb="FFFF0000"/>
      </top>
      <bottom style="hair">
        <color indexed="64"/>
      </bottom>
      <diagonal/>
    </border>
    <border>
      <left style="hair">
        <color indexed="64"/>
      </left>
      <right style="thick">
        <color rgb="FFFF0000"/>
      </right>
      <top style="thick">
        <color rgb="FFFF0000"/>
      </top>
      <bottom style="hair">
        <color indexed="64"/>
      </bottom>
      <diagonal/>
    </border>
    <border>
      <left style="thick">
        <color rgb="FFFF0000"/>
      </left>
      <right style="hair">
        <color indexed="64"/>
      </right>
      <top style="hair">
        <color indexed="64"/>
      </top>
      <bottom style="hair">
        <color indexed="64"/>
      </bottom>
      <diagonal/>
    </border>
    <border>
      <left style="hair">
        <color indexed="64"/>
      </left>
      <right style="thick">
        <color rgb="FFFF0000"/>
      </right>
      <top style="hair">
        <color indexed="64"/>
      </top>
      <bottom style="hair">
        <color indexed="64"/>
      </bottom>
      <diagonal/>
    </border>
    <border>
      <left style="thick">
        <color rgb="FFFF0000"/>
      </left>
      <right style="hair">
        <color indexed="64"/>
      </right>
      <top style="hair">
        <color indexed="64"/>
      </top>
      <bottom style="thick">
        <color rgb="FFFF0000"/>
      </bottom>
      <diagonal/>
    </border>
    <border>
      <left style="hair">
        <color indexed="64"/>
      </left>
      <right style="hair">
        <color indexed="64"/>
      </right>
      <top style="hair">
        <color indexed="64"/>
      </top>
      <bottom style="thick">
        <color rgb="FFFF0000"/>
      </bottom>
      <diagonal/>
    </border>
    <border>
      <left style="hair">
        <color indexed="64"/>
      </left>
      <right style="thick">
        <color rgb="FFFF0000"/>
      </right>
      <top style="hair">
        <color indexed="64"/>
      </top>
      <bottom style="thick">
        <color rgb="FFFF0000"/>
      </bottom>
      <diagonal/>
    </border>
    <border>
      <left style="thick">
        <color rgb="FFFF0000"/>
      </left>
      <right style="thin">
        <color indexed="64"/>
      </right>
      <top style="thin">
        <color indexed="64"/>
      </top>
      <bottom style="hair">
        <color auto="1"/>
      </bottom>
      <diagonal/>
    </border>
    <border>
      <left style="thick">
        <color rgb="FFFF0000"/>
      </left>
      <right style="thin">
        <color indexed="64"/>
      </right>
      <top style="hair">
        <color auto="1"/>
      </top>
      <bottom style="hair">
        <color auto="1"/>
      </bottom>
      <diagonal/>
    </border>
    <border>
      <left style="thick">
        <color rgb="FFFF0000"/>
      </left>
      <right style="thin">
        <color indexed="64"/>
      </right>
      <top style="hair">
        <color auto="1"/>
      </top>
      <bottom style="hair">
        <color theme="1"/>
      </bottom>
      <diagonal/>
    </border>
    <border>
      <left style="medium">
        <color rgb="FFFF0000"/>
      </left>
      <right style="thin">
        <color indexed="64"/>
      </right>
      <top style="hair">
        <color auto="1"/>
      </top>
      <bottom/>
      <diagonal/>
    </border>
    <border>
      <left/>
      <right style="thin">
        <color indexed="64"/>
      </right>
      <top style="hair">
        <color auto="1"/>
      </top>
      <bottom style="hair">
        <color auto="1"/>
      </bottom>
      <diagonal/>
    </border>
    <border>
      <left/>
      <right style="thin">
        <color indexed="64"/>
      </right>
      <top style="hair">
        <color auto="1"/>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ck">
        <color rgb="FFFF0000"/>
      </left>
      <right style="hair">
        <color indexed="64"/>
      </right>
      <top style="hair">
        <color indexed="64"/>
      </top>
      <bottom/>
      <diagonal/>
    </border>
    <border>
      <left style="hair">
        <color indexed="64"/>
      </left>
      <right style="thick">
        <color rgb="FFFF0000"/>
      </right>
      <top style="hair">
        <color indexed="64"/>
      </top>
      <bottom/>
      <diagonal/>
    </border>
    <border>
      <left style="hair">
        <color indexed="64"/>
      </left>
      <right style="thick">
        <color rgb="FFFF0000"/>
      </right>
      <top/>
      <bottom style="hair">
        <color indexed="64"/>
      </bottom>
      <diagonal/>
    </border>
    <border>
      <left style="thick">
        <color rgb="FFFF0000"/>
      </left>
      <right/>
      <top style="hair">
        <color auto="1"/>
      </top>
      <bottom style="hair">
        <color auto="1"/>
      </bottom>
      <diagonal/>
    </border>
    <border>
      <left/>
      <right/>
      <top style="hair">
        <color auto="1"/>
      </top>
      <bottom style="thin">
        <color auto="1"/>
      </bottom>
      <diagonal/>
    </border>
    <border>
      <left style="medium">
        <color rgb="FFFF0000"/>
      </left>
      <right style="hair">
        <color indexed="64"/>
      </right>
      <top/>
      <bottom style="hair">
        <color indexed="64"/>
      </bottom>
      <diagonal/>
    </border>
    <border>
      <left style="hair">
        <color indexed="64"/>
      </left>
      <right style="medium">
        <color rgb="FFFF0000"/>
      </right>
      <top/>
      <bottom style="hair">
        <color indexed="64"/>
      </bottom>
      <diagonal/>
    </border>
    <border>
      <left style="medium">
        <color rgb="FFFF0000"/>
      </left>
      <right style="thin">
        <color indexed="64"/>
      </right>
      <top style="hair">
        <color theme="1"/>
      </top>
      <bottom style="hair">
        <color auto="1"/>
      </bottom>
      <diagonal/>
    </border>
    <border>
      <left style="medium">
        <color rgb="FFFF0000"/>
      </left>
      <right style="thin">
        <color indexed="64"/>
      </right>
      <top style="hair">
        <color auto="1"/>
      </top>
      <bottom style="hair">
        <color theme="1"/>
      </bottom>
      <diagonal/>
    </border>
  </borders>
  <cellStyleXfs count="3">
    <xf numFmtId="0" fontId="0" fillId="0" borderId="0">
      <alignment vertical="center"/>
    </xf>
    <xf numFmtId="0" fontId="13" fillId="0" borderId="0">
      <alignment vertical="center"/>
    </xf>
    <xf numFmtId="0" fontId="27" fillId="0" borderId="0" applyNumberFormat="0" applyFill="0" applyBorder="0" applyAlignment="0" applyProtection="0">
      <alignment vertical="center"/>
    </xf>
  </cellStyleXfs>
  <cellXfs count="24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0" fillId="0" borderId="0" xfId="0" applyAlignment="1">
      <alignment horizontal="right" vertical="center"/>
    </xf>
    <xf numFmtId="0" fontId="2"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176" fontId="2" fillId="0" borderId="0" xfId="0" applyNumberFormat="1" applyFont="1" applyAlignment="1">
      <alignment horizontal="right" vertical="center"/>
    </xf>
    <xf numFmtId="176" fontId="2" fillId="0" borderId="0" xfId="0" applyNumberFormat="1" applyFont="1">
      <alignment vertical="center"/>
    </xf>
    <xf numFmtId="0" fontId="7" fillId="0" borderId="0" xfId="0" applyFont="1">
      <alignment vertical="center"/>
    </xf>
    <xf numFmtId="0" fontId="10" fillId="0" borderId="0" xfId="0" applyFont="1" applyAlignment="1">
      <alignment horizontal="center" vertical="center"/>
    </xf>
    <xf numFmtId="0" fontId="14" fillId="0" borderId="0" xfId="1" applyFont="1" applyAlignment="1">
      <alignment horizontal="center" vertical="center"/>
    </xf>
    <xf numFmtId="0" fontId="13" fillId="0" borderId="0" xfId="1">
      <alignment vertical="center"/>
    </xf>
    <xf numFmtId="0" fontId="18" fillId="0" borderId="2" xfId="1" applyFont="1" applyBorder="1" applyAlignment="1">
      <alignment horizontal="center" vertical="center"/>
    </xf>
    <xf numFmtId="0" fontId="18" fillId="0" borderId="2" xfId="1" applyFont="1" applyBorder="1" applyAlignment="1">
      <alignment horizontal="center" vertical="center" shrinkToFit="1"/>
    </xf>
    <xf numFmtId="0" fontId="13" fillId="0" borderId="5" xfId="1" applyBorder="1" applyAlignment="1">
      <alignment horizontal="center" vertical="center" shrinkToFit="1"/>
    </xf>
    <xf numFmtId="0" fontId="13" fillId="0" borderId="2" xfId="1" applyBorder="1" applyAlignment="1">
      <alignment horizontal="center" vertical="center" shrinkToFit="1"/>
    </xf>
    <xf numFmtId="0" fontId="21" fillId="2" borderId="2" xfId="1" applyFont="1" applyFill="1" applyBorder="1" applyAlignment="1">
      <alignment horizontal="center" vertical="center" shrinkToFit="1"/>
    </xf>
    <xf numFmtId="0" fontId="13" fillId="0" borderId="0" xfId="1" applyAlignment="1">
      <alignment vertical="center" shrinkToFit="1"/>
    </xf>
    <xf numFmtId="0" fontId="19" fillId="0" borderId="0" xfId="1" applyFont="1">
      <alignment vertical="center"/>
    </xf>
    <xf numFmtId="0" fontId="14" fillId="0" borderId="0" xfId="1" applyFont="1">
      <alignment vertical="center"/>
    </xf>
    <xf numFmtId="0" fontId="22" fillId="0" borderId="0" xfId="1" applyFont="1">
      <alignment vertical="center"/>
    </xf>
    <xf numFmtId="0" fontId="18" fillId="0" borderId="5" xfId="1" applyFont="1" applyBorder="1" applyAlignment="1">
      <alignment horizontal="center" vertical="center" shrinkToFit="1"/>
    </xf>
    <xf numFmtId="0" fontId="18" fillId="4" borderId="5" xfId="1" applyFont="1" applyFill="1" applyBorder="1" applyAlignment="1">
      <alignment horizontal="center" vertical="center" shrinkToFit="1"/>
    </xf>
    <xf numFmtId="0" fontId="18" fillId="4" borderId="0" xfId="1" applyFont="1" applyFill="1" applyAlignment="1">
      <alignment horizontal="center" vertical="center" shrinkToFit="1"/>
    </xf>
    <xf numFmtId="0" fontId="18" fillId="0" borderId="0" xfId="1" applyFont="1" applyAlignment="1">
      <alignment horizontal="center" vertical="center"/>
    </xf>
    <xf numFmtId="0" fontId="13" fillId="4" borderId="0" xfId="1" applyFill="1" applyAlignment="1" applyProtection="1">
      <alignment vertical="center" shrinkToFit="1"/>
      <protection locked="0"/>
    </xf>
    <xf numFmtId="49" fontId="13" fillId="0" borderId="0" xfId="1" applyNumberFormat="1">
      <alignment vertical="center"/>
    </xf>
    <xf numFmtId="178" fontId="13" fillId="0" borderId="0" xfId="1" applyNumberFormat="1">
      <alignment vertical="center"/>
    </xf>
    <xf numFmtId="0" fontId="18" fillId="4" borderId="11" xfId="1" applyFont="1" applyFill="1" applyBorder="1" applyAlignment="1">
      <alignment horizontal="center" vertical="center" shrinkToFit="1"/>
    </xf>
    <xf numFmtId="0" fontId="13" fillId="0" borderId="11" xfId="1" applyBorder="1" applyAlignment="1">
      <alignment horizontal="center" vertical="center" shrinkToFit="1"/>
    </xf>
    <xf numFmtId="177" fontId="13" fillId="0" borderId="0" xfId="1" applyNumberFormat="1">
      <alignment vertical="center"/>
    </xf>
    <xf numFmtId="177" fontId="13" fillId="0" borderId="0" xfId="1" applyNumberFormat="1" applyAlignment="1">
      <alignment vertical="center" shrinkToFit="1"/>
    </xf>
    <xf numFmtId="0" fontId="23" fillId="0" borderId="0" xfId="1" applyFont="1" applyAlignment="1">
      <alignment horizontal="center" vertical="center"/>
    </xf>
    <xf numFmtId="0" fontId="21" fillId="0" borderId="0" xfId="1" applyFont="1">
      <alignment vertical="center"/>
    </xf>
    <xf numFmtId="0" fontId="23" fillId="4" borderId="4" xfId="1" applyFont="1" applyFill="1" applyBorder="1" applyAlignment="1">
      <alignment horizontal="center" vertical="center" shrinkToFit="1"/>
    </xf>
    <xf numFmtId="0" fontId="21" fillId="0" borderId="14" xfId="1" applyFont="1" applyBorder="1" applyAlignment="1">
      <alignment horizontal="center" vertical="center"/>
    </xf>
    <xf numFmtId="0" fontId="21" fillId="0" borderId="8" xfId="1" applyFont="1" applyBorder="1" applyAlignment="1">
      <alignment horizontal="center" vertical="center" shrinkToFit="1"/>
    </xf>
    <xf numFmtId="177" fontId="13" fillId="5" borderId="11" xfId="1" applyNumberFormat="1" applyFill="1" applyBorder="1" applyAlignment="1" applyProtection="1">
      <alignment vertical="center" shrinkToFit="1"/>
      <protection locked="0"/>
    </xf>
    <xf numFmtId="0" fontId="21" fillId="0" borderId="11" xfId="1" applyFont="1" applyBorder="1" applyAlignment="1">
      <alignment horizontal="center" vertical="center" shrinkToFit="1"/>
    </xf>
    <xf numFmtId="0" fontId="23" fillId="0" borderId="0" xfId="1" applyFont="1">
      <alignment vertical="center"/>
    </xf>
    <xf numFmtId="0" fontId="18" fillId="4" borderId="4" xfId="1" applyFont="1" applyFill="1" applyBorder="1" applyAlignment="1">
      <alignment horizontal="center" vertical="center" shrinkToFit="1"/>
    </xf>
    <xf numFmtId="0" fontId="21" fillId="0" borderId="0" xfId="1" applyFont="1" applyAlignment="1">
      <alignment vertical="center" wrapText="1" shrinkToFit="1"/>
    </xf>
    <xf numFmtId="0" fontId="18" fillId="4" borderId="2" xfId="1" applyFont="1" applyFill="1" applyBorder="1" applyAlignment="1">
      <alignment horizontal="center" vertical="center" shrinkToFit="1"/>
    </xf>
    <xf numFmtId="0" fontId="21" fillId="0" borderId="0" xfId="1" applyFont="1" applyAlignment="1">
      <alignment vertical="center" shrinkToFit="1"/>
    </xf>
    <xf numFmtId="0" fontId="19" fillId="0" borderId="0" xfId="1" applyFont="1" applyAlignment="1">
      <alignment horizontal="right" vertical="center"/>
    </xf>
    <xf numFmtId="0" fontId="21" fillId="0" borderId="2" xfId="1" applyFont="1" applyBorder="1" applyAlignment="1">
      <alignment horizontal="center" vertical="center" shrinkToFit="1"/>
    </xf>
    <xf numFmtId="179" fontId="6" fillId="0" borderId="0" xfId="0" applyNumberFormat="1" applyFont="1" applyAlignment="1">
      <alignment horizontal="center" vertical="center"/>
    </xf>
    <xf numFmtId="180" fontId="6" fillId="0" borderId="0" xfId="0" applyNumberFormat="1" applyFont="1" applyAlignment="1">
      <alignment horizontal="center" vertical="center"/>
    </xf>
    <xf numFmtId="0" fontId="12" fillId="3" borderId="0" xfId="0" applyFont="1" applyFill="1">
      <alignment vertical="center"/>
    </xf>
    <xf numFmtId="0" fontId="21" fillId="2" borderId="5"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21" fillId="2" borderId="6" xfId="1" applyFont="1" applyFill="1" applyBorder="1" applyAlignment="1">
      <alignment horizontal="center" vertical="center" shrinkToFit="1"/>
    </xf>
    <xf numFmtId="0" fontId="21" fillId="3" borderId="2" xfId="1" applyFont="1" applyFill="1" applyBorder="1" applyAlignment="1">
      <alignment horizontal="center" vertical="center" shrinkToFit="1"/>
    </xf>
    <xf numFmtId="0" fontId="8" fillId="0" borderId="0" xfId="0" applyFont="1" applyAlignment="1">
      <alignment horizontal="left" vertical="center" shrinkToFit="1"/>
    </xf>
    <xf numFmtId="177" fontId="6" fillId="0" borderId="1" xfId="0" applyNumberFormat="1" applyFont="1" applyBorder="1" applyAlignment="1">
      <alignment horizontal="center" vertical="center"/>
    </xf>
    <xf numFmtId="0" fontId="9" fillId="0" borderId="1" xfId="0" applyFont="1" applyBorder="1" applyAlignment="1">
      <alignment horizontal="center" vertical="center"/>
    </xf>
    <xf numFmtId="49" fontId="0" fillId="0" borderId="3" xfId="0" applyNumberFormat="1" applyBorder="1" applyAlignment="1">
      <alignment horizontal="center" vertical="center" shrinkToFit="1"/>
    </xf>
    <xf numFmtId="0" fontId="28" fillId="0" borderId="2" xfId="2" applyFont="1" applyBorder="1" applyAlignment="1">
      <alignment horizontal="center" vertical="center" shrinkToFit="1"/>
    </xf>
    <xf numFmtId="0" fontId="30" fillId="0" borderId="2" xfId="0" applyFont="1" applyBorder="1" applyAlignment="1">
      <alignment horizontal="center" vertical="center" shrinkToFit="1"/>
    </xf>
    <xf numFmtId="0" fontId="13" fillId="4" borderId="0" xfId="1" applyFill="1" applyAlignment="1">
      <alignment vertical="center" shrinkToFit="1"/>
    </xf>
    <xf numFmtId="0" fontId="13" fillId="4" borderId="0" xfId="1" applyFill="1">
      <alignment vertical="center"/>
    </xf>
    <xf numFmtId="0" fontId="13" fillId="4" borderId="17" xfId="1" applyFill="1" applyBorder="1">
      <alignment vertical="center"/>
    </xf>
    <xf numFmtId="0" fontId="18" fillId="4" borderId="18" xfId="1" applyFont="1" applyFill="1" applyBorder="1" applyAlignment="1">
      <alignment horizontal="center" vertical="center" shrinkToFit="1"/>
    </xf>
    <xf numFmtId="0" fontId="13" fillId="0" borderId="18" xfId="1" applyBorder="1" applyAlignment="1">
      <alignment horizontal="center" vertical="center" shrinkToFit="1"/>
    </xf>
    <xf numFmtId="0" fontId="13" fillId="0" borderId="19" xfId="1" applyBorder="1" applyAlignment="1">
      <alignment horizontal="center" vertical="center" shrinkToFit="1"/>
    </xf>
    <xf numFmtId="0" fontId="13" fillId="4" borderId="20" xfId="1" applyFill="1" applyBorder="1" applyAlignment="1" applyProtection="1">
      <alignment vertical="center" shrinkToFit="1"/>
      <protection locked="0"/>
    </xf>
    <xf numFmtId="0" fontId="13" fillId="4" borderId="21" xfId="1" applyFill="1" applyBorder="1" applyAlignment="1" applyProtection="1">
      <alignment vertical="center" shrinkToFit="1"/>
      <protection locked="0"/>
    </xf>
    <xf numFmtId="0" fontId="13" fillId="4" borderId="21" xfId="1" applyFill="1" applyBorder="1" applyAlignment="1">
      <alignment vertical="center" shrinkToFit="1"/>
    </xf>
    <xf numFmtId="0" fontId="13" fillId="4" borderId="21" xfId="1" applyFill="1" applyBorder="1">
      <alignment vertical="center"/>
    </xf>
    <xf numFmtId="0" fontId="13" fillId="0" borderId="22" xfId="1" applyBorder="1" applyAlignment="1">
      <alignment vertical="center" shrinkToFit="1"/>
    </xf>
    <xf numFmtId="0" fontId="18" fillId="4" borderId="23" xfId="1" applyFont="1" applyFill="1" applyBorder="1" applyAlignment="1">
      <alignment horizontal="center" vertical="center" shrinkToFit="1"/>
    </xf>
    <xf numFmtId="0" fontId="13" fillId="0" borderId="23" xfId="1" applyBorder="1" applyAlignment="1">
      <alignment horizontal="center" vertical="center" shrinkToFit="1"/>
    </xf>
    <xf numFmtId="0" fontId="13" fillId="0" borderId="25" xfId="1" applyBorder="1" applyAlignment="1">
      <alignment vertical="center" shrinkToFit="1"/>
    </xf>
    <xf numFmtId="0" fontId="13" fillId="0" borderId="27" xfId="1" applyBorder="1" applyAlignment="1">
      <alignment vertical="center" shrinkToFit="1"/>
    </xf>
    <xf numFmtId="0" fontId="13" fillId="0" borderId="29" xfId="1" applyBorder="1" applyAlignment="1">
      <alignment vertical="center" shrinkToFit="1"/>
    </xf>
    <xf numFmtId="0" fontId="13" fillId="0" borderId="30" xfId="1" applyBorder="1" applyAlignment="1">
      <alignment horizontal="center" vertical="center" shrinkToFit="1"/>
    </xf>
    <xf numFmtId="177" fontId="13" fillId="0" borderId="24" xfId="1" applyNumberFormat="1" applyBorder="1" applyAlignment="1" applyProtection="1">
      <alignment vertical="center" shrinkToFit="1"/>
      <protection locked="0"/>
    </xf>
    <xf numFmtId="177" fontId="13" fillId="0" borderId="26" xfId="1" applyNumberFormat="1" applyBorder="1" applyAlignment="1" applyProtection="1">
      <alignment vertical="center" shrinkToFit="1"/>
      <protection locked="0"/>
    </xf>
    <xf numFmtId="177" fontId="13" fillId="6" borderId="23" xfId="1" applyNumberFormat="1" applyFill="1" applyBorder="1" applyAlignment="1" applyProtection="1">
      <alignment vertical="center" shrinkToFit="1"/>
      <protection locked="0"/>
    </xf>
    <xf numFmtId="177" fontId="13" fillId="6" borderId="11" xfId="1" applyNumberFormat="1" applyFill="1" applyBorder="1" applyAlignment="1" applyProtection="1">
      <alignment vertical="center" shrinkToFit="1"/>
      <protection locked="0"/>
    </xf>
    <xf numFmtId="177" fontId="13" fillId="6" borderId="11" xfId="1" applyNumberFormat="1" applyFill="1" applyBorder="1" applyAlignment="1">
      <alignment vertical="center" shrinkToFit="1"/>
    </xf>
    <xf numFmtId="177" fontId="13" fillId="6" borderId="30" xfId="1" applyNumberFormat="1" applyFill="1" applyBorder="1" applyAlignment="1">
      <alignment vertical="center" shrinkToFit="1"/>
    </xf>
    <xf numFmtId="177" fontId="13" fillId="0" borderId="31" xfId="1" applyNumberFormat="1" applyBorder="1" applyAlignment="1" applyProtection="1">
      <alignment vertical="center" shrinkToFit="1"/>
      <protection locked="0"/>
    </xf>
    <xf numFmtId="0" fontId="23" fillId="4" borderId="35" xfId="1" applyFont="1" applyFill="1" applyBorder="1" applyAlignment="1" applyProtection="1">
      <alignment horizontal="center" vertical="center" shrinkToFit="1"/>
      <protection locked="0"/>
    </xf>
    <xf numFmtId="0" fontId="23" fillId="4" borderId="36" xfId="1" applyFont="1" applyFill="1" applyBorder="1" applyAlignment="1" applyProtection="1">
      <alignment horizontal="center" vertical="center" shrinkToFit="1"/>
      <protection locked="0"/>
    </xf>
    <xf numFmtId="0" fontId="23" fillId="4" borderId="37" xfId="1" applyFont="1" applyFill="1" applyBorder="1" applyAlignment="1" applyProtection="1">
      <alignment horizontal="center" vertical="center" shrinkToFit="1"/>
      <protection locked="0"/>
    </xf>
    <xf numFmtId="0" fontId="21" fillId="0" borderId="0" xfId="1" applyFont="1" applyAlignment="1">
      <alignment horizontal="center" vertical="center"/>
    </xf>
    <xf numFmtId="0" fontId="13" fillId="0" borderId="0" xfId="1" applyAlignment="1">
      <alignment horizontal="center" vertical="center"/>
    </xf>
    <xf numFmtId="0" fontId="19" fillId="0" borderId="0" xfId="1" applyFont="1" applyAlignment="1">
      <alignment horizontal="center" vertical="center"/>
    </xf>
    <xf numFmtId="0" fontId="18" fillId="4" borderId="19" xfId="1" applyFont="1" applyFill="1" applyBorder="1" applyAlignment="1">
      <alignment horizontal="center" vertical="center"/>
    </xf>
    <xf numFmtId="0" fontId="18" fillId="4" borderId="11" xfId="1" applyFont="1" applyFill="1" applyBorder="1" applyAlignment="1">
      <alignment horizontal="center" vertical="center"/>
    </xf>
    <xf numFmtId="0" fontId="18" fillId="4" borderId="30" xfId="1" applyFont="1" applyFill="1" applyBorder="1" applyAlignment="1">
      <alignment horizontal="center" vertical="center"/>
    </xf>
    <xf numFmtId="177" fontId="13" fillId="5" borderId="23" xfId="1" applyNumberFormat="1" applyFill="1" applyBorder="1" applyAlignment="1" applyProtection="1">
      <alignment vertical="center" shrinkToFit="1"/>
      <protection locked="0"/>
    </xf>
    <xf numFmtId="0" fontId="18" fillId="0" borderId="0" xfId="1" applyFont="1">
      <alignment vertical="center"/>
    </xf>
    <xf numFmtId="0" fontId="13" fillId="4" borderId="40" xfId="1" applyFill="1" applyBorder="1" applyAlignment="1" applyProtection="1">
      <alignment vertical="center" shrinkToFit="1"/>
      <protection locked="0"/>
    </xf>
    <xf numFmtId="0" fontId="13" fillId="4" borderId="41" xfId="1" applyFill="1" applyBorder="1" applyAlignment="1" applyProtection="1">
      <alignment vertical="center" shrinkToFit="1"/>
      <protection locked="0"/>
    </xf>
    <xf numFmtId="0" fontId="20" fillId="0" borderId="0" xfId="1" applyFont="1">
      <alignment vertical="center"/>
    </xf>
    <xf numFmtId="0" fontId="13" fillId="4" borderId="4" xfId="1" applyFill="1" applyBorder="1" applyAlignment="1">
      <alignment vertical="center" shrinkToFit="1"/>
    </xf>
    <xf numFmtId="0" fontId="21" fillId="4" borderId="36" xfId="1" applyFont="1" applyFill="1" applyBorder="1" applyAlignment="1" applyProtection="1">
      <alignment vertical="center" shrinkToFit="1"/>
      <protection locked="0"/>
    </xf>
    <xf numFmtId="0" fontId="21" fillId="4" borderId="37" xfId="1" applyFont="1" applyFill="1" applyBorder="1" applyAlignment="1" applyProtection="1">
      <alignment vertical="center" shrinkToFit="1"/>
      <protection locked="0"/>
    </xf>
    <xf numFmtId="0" fontId="21" fillId="4" borderId="38" xfId="1" applyFont="1" applyFill="1" applyBorder="1" applyAlignment="1" applyProtection="1">
      <alignment vertical="center" shrinkToFit="1"/>
      <protection locked="0"/>
    </xf>
    <xf numFmtId="0" fontId="21" fillId="4" borderId="39" xfId="1" applyFont="1" applyFill="1" applyBorder="1" applyAlignment="1" applyProtection="1">
      <alignment vertical="center" shrinkToFit="1"/>
      <protection locked="0"/>
    </xf>
    <xf numFmtId="0" fontId="13" fillId="0" borderId="42" xfId="1" applyBorder="1" applyAlignment="1">
      <alignment vertical="center" shrinkToFit="1"/>
    </xf>
    <xf numFmtId="0" fontId="18" fillId="4" borderId="43" xfId="1" applyFont="1" applyFill="1" applyBorder="1" applyAlignment="1">
      <alignment horizontal="center" vertical="center" shrinkToFit="1"/>
    </xf>
    <xf numFmtId="0" fontId="13" fillId="0" borderId="43" xfId="1" applyBorder="1" applyAlignment="1">
      <alignment horizontal="center" vertical="center" shrinkToFit="1"/>
    </xf>
    <xf numFmtId="177" fontId="13" fillId="5" borderId="43" xfId="1" applyNumberFormat="1" applyFill="1" applyBorder="1" applyAlignment="1" applyProtection="1">
      <alignment vertical="center" shrinkToFit="1"/>
      <protection locked="0"/>
    </xf>
    <xf numFmtId="177" fontId="13" fillId="0" borderId="44" xfId="1" applyNumberFormat="1" applyBorder="1" applyAlignment="1" applyProtection="1">
      <alignment vertical="center" shrinkToFit="1"/>
      <protection locked="0"/>
    </xf>
    <xf numFmtId="0" fontId="13" fillId="0" borderId="45" xfId="1" applyBorder="1" applyAlignment="1">
      <alignment vertical="center" shrinkToFit="1"/>
    </xf>
    <xf numFmtId="177" fontId="13" fillId="0" borderId="46" xfId="1" applyNumberFormat="1" applyBorder="1" applyAlignment="1" applyProtection="1">
      <alignment vertical="center" shrinkToFit="1"/>
      <protection locked="0"/>
    </xf>
    <xf numFmtId="0" fontId="13" fillId="0" borderId="47" xfId="1" applyBorder="1" applyAlignment="1">
      <alignment vertical="center" shrinkToFit="1"/>
    </xf>
    <xf numFmtId="0" fontId="13" fillId="0" borderId="48" xfId="1" applyBorder="1" applyAlignment="1">
      <alignment horizontal="center" vertical="center" shrinkToFit="1"/>
    </xf>
    <xf numFmtId="177" fontId="13" fillId="6" borderId="48" xfId="1" applyNumberFormat="1" applyFill="1" applyBorder="1" applyAlignment="1">
      <alignment vertical="center" shrinkToFit="1"/>
    </xf>
    <xf numFmtId="177" fontId="13" fillId="0" borderId="49" xfId="1" applyNumberFormat="1" applyBorder="1" applyAlignment="1" applyProtection="1">
      <alignment vertical="center" shrinkToFit="1"/>
      <protection locked="0"/>
    </xf>
    <xf numFmtId="0" fontId="13" fillId="0" borderId="11" xfId="1" applyBorder="1" applyAlignment="1">
      <alignment vertical="center" shrinkToFit="1"/>
    </xf>
    <xf numFmtId="0" fontId="13" fillId="0" borderId="30" xfId="1" applyBorder="1" applyAlignment="1">
      <alignment vertical="center" shrinkToFit="1"/>
    </xf>
    <xf numFmtId="0" fontId="13" fillId="0" borderId="19" xfId="1" applyBorder="1" applyAlignment="1">
      <alignment vertical="center" shrinkToFit="1"/>
    </xf>
    <xf numFmtId="0" fontId="13" fillId="4" borderId="50" xfId="1" applyFill="1" applyBorder="1" applyAlignment="1" applyProtection="1">
      <alignment vertical="center" shrinkToFit="1"/>
      <protection locked="0"/>
    </xf>
    <xf numFmtId="0" fontId="13" fillId="4" borderId="51" xfId="1" applyFill="1" applyBorder="1" applyAlignment="1" applyProtection="1">
      <alignment vertical="center" shrinkToFit="1"/>
      <protection locked="0"/>
    </xf>
    <xf numFmtId="0" fontId="21" fillId="4" borderId="52" xfId="1" applyFont="1" applyFill="1" applyBorder="1" applyAlignment="1" applyProtection="1">
      <alignment vertical="center" shrinkToFit="1"/>
      <protection locked="0"/>
    </xf>
    <xf numFmtId="0" fontId="18" fillId="4" borderId="48" xfId="1" applyFont="1" applyFill="1" applyBorder="1" applyAlignment="1">
      <alignment horizontal="center" vertical="center" shrinkToFit="1"/>
    </xf>
    <xf numFmtId="0" fontId="13" fillId="0" borderId="48" xfId="1" applyBorder="1" applyAlignment="1">
      <alignment vertical="center" shrinkToFit="1"/>
    </xf>
    <xf numFmtId="177" fontId="13" fillId="5" borderId="18" xfId="1" applyNumberFormat="1" applyFill="1" applyBorder="1" applyAlignment="1" applyProtection="1">
      <alignment vertical="center" shrinkToFit="1"/>
      <protection locked="0"/>
    </xf>
    <xf numFmtId="177" fontId="13" fillId="0" borderId="28" xfId="1" applyNumberFormat="1" applyBorder="1" applyAlignment="1" applyProtection="1">
      <alignment vertical="center" shrinkToFit="1"/>
      <protection locked="0"/>
    </xf>
    <xf numFmtId="0" fontId="18" fillId="4" borderId="30" xfId="1" applyFont="1" applyFill="1" applyBorder="1" applyAlignment="1">
      <alignment horizontal="center" vertical="center" shrinkToFit="1"/>
    </xf>
    <xf numFmtId="0" fontId="21" fillId="4" borderId="41" xfId="1" applyFont="1" applyFill="1" applyBorder="1" applyAlignment="1" applyProtection="1">
      <alignment vertical="center" shrinkToFit="1"/>
      <protection locked="0"/>
    </xf>
    <xf numFmtId="0" fontId="21" fillId="4" borderId="53" xfId="1" applyFont="1" applyFill="1" applyBorder="1" applyAlignment="1" applyProtection="1">
      <alignment vertical="center" shrinkToFit="1"/>
      <protection locked="0"/>
    </xf>
    <xf numFmtId="0" fontId="21" fillId="4" borderId="9" xfId="1" applyFont="1" applyFill="1" applyBorder="1" applyAlignment="1">
      <alignment horizontal="center" vertical="center"/>
    </xf>
    <xf numFmtId="177" fontId="21" fillId="4" borderId="12" xfId="1" applyNumberFormat="1" applyFont="1" applyFill="1" applyBorder="1" applyAlignment="1">
      <alignment horizontal="center" vertical="center" shrinkToFit="1"/>
    </xf>
    <xf numFmtId="0" fontId="16" fillId="0" borderId="1" xfId="1" applyFont="1" applyBorder="1">
      <alignment vertical="center"/>
    </xf>
    <xf numFmtId="0" fontId="21" fillId="0" borderId="8" xfId="1" applyFont="1" applyBorder="1" applyAlignment="1">
      <alignment horizontal="center" vertical="center"/>
    </xf>
    <xf numFmtId="0" fontId="21" fillId="0" borderId="7" xfId="1" applyFont="1" applyBorder="1" applyAlignment="1">
      <alignment horizontal="center" vertical="center" wrapText="1"/>
    </xf>
    <xf numFmtId="0" fontId="21" fillId="0" borderId="10" xfId="1" applyFont="1" applyBorder="1" applyAlignment="1">
      <alignment horizontal="center" vertical="center"/>
    </xf>
    <xf numFmtId="0" fontId="21" fillId="0" borderId="11" xfId="1" applyFont="1" applyBorder="1" applyAlignment="1">
      <alignment horizontal="center" vertical="center"/>
    </xf>
    <xf numFmtId="0" fontId="21" fillId="0" borderId="10" xfId="1" applyFont="1" applyBorder="1" applyAlignment="1">
      <alignment horizontal="center" vertical="center" shrinkToFit="1"/>
    </xf>
    <xf numFmtId="177" fontId="21" fillId="0" borderId="11" xfId="1" applyNumberFormat="1" applyFont="1" applyBorder="1" applyAlignment="1">
      <alignment horizontal="center" vertical="center" shrinkToFit="1"/>
    </xf>
    <xf numFmtId="0" fontId="21" fillId="0" borderId="32" xfId="1" applyFont="1" applyBorder="1" applyAlignment="1">
      <alignment horizontal="center" vertical="center"/>
    </xf>
    <xf numFmtId="0" fontId="21" fillId="0" borderId="33" xfId="1" applyFont="1" applyBorder="1" applyAlignment="1">
      <alignment horizontal="center" vertical="center"/>
    </xf>
    <xf numFmtId="0" fontId="21" fillId="4" borderId="54" xfId="1" applyFont="1" applyFill="1" applyBorder="1" applyAlignment="1" applyProtection="1">
      <alignment vertical="center" shrinkToFit="1"/>
      <protection locked="0"/>
    </xf>
    <xf numFmtId="0" fontId="21" fillId="4" borderId="55" xfId="1" applyFont="1" applyFill="1" applyBorder="1" applyAlignment="1" applyProtection="1">
      <alignment vertical="center" shrinkToFit="1"/>
      <protection locked="0"/>
    </xf>
    <xf numFmtId="0" fontId="22" fillId="0" borderId="10" xfId="1" applyFont="1" applyBorder="1" applyAlignment="1">
      <alignment horizontal="center" vertical="center" shrinkToFit="1"/>
    </xf>
    <xf numFmtId="0" fontId="22" fillId="0" borderId="11" xfId="1" applyFont="1" applyBorder="1" applyAlignment="1">
      <alignment horizontal="center" vertical="center" shrinkToFit="1"/>
    </xf>
    <xf numFmtId="177" fontId="22" fillId="4" borderId="12" xfId="1" applyNumberFormat="1" applyFont="1" applyFill="1" applyBorder="1" applyAlignment="1">
      <alignment horizontal="center" vertical="center" shrinkToFit="1"/>
    </xf>
    <xf numFmtId="0" fontId="22" fillId="0" borderId="32" xfId="1" applyFont="1" applyBorder="1" applyAlignment="1">
      <alignment horizontal="center" vertical="center" shrinkToFit="1"/>
    </xf>
    <xf numFmtId="177" fontId="21" fillId="4" borderId="9" xfId="1" applyNumberFormat="1" applyFont="1" applyFill="1" applyBorder="1" applyAlignment="1" applyProtection="1">
      <alignment horizontal="center" vertical="center" shrinkToFit="1"/>
      <protection locked="0"/>
    </xf>
    <xf numFmtId="177" fontId="21" fillId="4" borderId="12" xfId="1" applyNumberFormat="1" applyFont="1" applyFill="1" applyBorder="1" applyAlignment="1" applyProtection="1">
      <alignment horizontal="center" vertical="center" shrinkToFit="1"/>
      <protection locked="0"/>
    </xf>
    <xf numFmtId="0" fontId="21" fillId="0" borderId="13" xfId="1" applyFont="1" applyBorder="1" applyAlignment="1">
      <alignment horizontal="center" vertical="center" wrapText="1"/>
    </xf>
    <xf numFmtId="0" fontId="21" fillId="0" borderId="14" xfId="1" applyFont="1" applyBorder="1" applyAlignment="1">
      <alignment horizontal="center" vertical="center" shrinkToFit="1"/>
    </xf>
    <xf numFmtId="0" fontId="21" fillId="4" borderId="15" xfId="1" applyFont="1" applyFill="1" applyBorder="1" applyAlignment="1">
      <alignment horizontal="center" vertical="center"/>
    </xf>
    <xf numFmtId="177" fontId="21" fillId="0" borderId="11" xfId="1" applyNumberFormat="1" applyFont="1" applyBorder="1" applyAlignment="1">
      <alignment horizontal="center" vertical="center"/>
    </xf>
    <xf numFmtId="177" fontId="21" fillId="0" borderId="33" xfId="1" applyNumberFormat="1" applyFont="1" applyBorder="1" applyAlignment="1">
      <alignment horizontal="center" vertical="center"/>
    </xf>
    <xf numFmtId="177" fontId="21" fillId="0" borderId="8" xfId="1" applyNumberFormat="1" applyFont="1" applyBorder="1" applyAlignment="1" applyProtection="1">
      <alignment horizontal="center" vertical="center" shrinkToFit="1"/>
      <protection locked="0"/>
    </xf>
    <xf numFmtId="177" fontId="21" fillId="0" borderId="11" xfId="1" applyNumberFormat="1" applyFont="1" applyBorder="1" applyAlignment="1" applyProtection="1">
      <alignment horizontal="center" vertical="center" shrinkToFit="1"/>
      <protection locked="0"/>
    </xf>
    <xf numFmtId="177" fontId="21" fillId="0" borderId="2" xfId="1" applyNumberFormat="1" applyFont="1" applyBorder="1" applyAlignment="1">
      <alignment horizontal="center" vertical="center" shrinkToFit="1"/>
    </xf>
    <xf numFmtId="0" fontId="18" fillId="0" borderId="56" xfId="1" applyFont="1" applyBorder="1" applyAlignment="1">
      <alignment horizontal="center" vertical="center" shrinkToFit="1"/>
    </xf>
    <xf numFmtId="0" fontId="22" fillId="0" borderId="7" xfId="1" applyFont="1" applyBorder="1" applyAlignment="1">
      <alignment horizontal="center" vertical="center" wrapText="1"/>
    </xf>
    <xf numFmtId="0" fontId="22" fillId="0" borderId="8" xfId="1" applyFont="1" applyBorder="1" applyAlignment="1">
      <alignment horizontal="center" vertical="center"/>
    </xf>
    <xf numFmtId="0" fontId="22" fillId="0" borderId="8" xfId="1" applyFont="1" applyBorder="1" applyAlignment="1">
      <alignment horizontal="center" vertical="center" shrinkToFit="1"/>
    </xf>
    <xf numFmtId="0" fontId="22" fillId="4" borderId="9" xfId="1" applyFont="1" applyFill="1" applyBorder="1" applyAlignment="1">
      <alignment horizontal="center" vertical="center"/>
    </xf>
    <xf numFmtId="0" fontId="22" fillId="0" borderId="11" xfId="1" applyFont="1" applyBorder="1" applyAlignment="1">
      <alignment horizontal="center" vertical="center"/>
    </xf>
    <xf numFmtId="177" fontId="22" fillId="4" borderId="12" xfId="1" applyNumberFormat="1" applyFont="1" applyFill="1" applyBorder="1" applyAlignment="1">
      <alignment horizontal="center" vertical="center"/>
    </xf>
    <xf numFmtId="0" fontId="22" fillId="0" borderId="33" xfId="1" applyFont="1" applyBorder="1" applyAlignment="1">
      <alignment horizontal="center" vertical="center"/>
    </xf>
    <xf numFmtId="177" fontId="22" fillId="4" borderId="34" xfId="1" applyNumberFormat="1" applyFont="1" applyFill="1" applyBorder="1" applyAlignment="1">
      <alignment horizontal="center" vertical="center"/>
    </xf>
    <xf numFmtId="0" fontId="21" fillId="0" borderId="7" xfId="1" applyFont="1" applyBorder="1" applyAlignment="1">
      <alignment horizontal="center" vertical="center" shrinkToFit="1"/>
    </xf>
    <xf numFmtId="177" fontId="21" fillId="4" borderId="12" xfId="1" applyNumberFormat="1" applyFont="1" applyFill="1" applyBorder="1" applyAlignment="1">
      <alignment horizontal="center" vertical="center"/>
    </xf>
    <xf numFmtId="177" fontId="21" fillId="4" borderId="34" xfId="1" applyNumberFormat="1" applyFont="1" applyFill="1" applyBorder="1" applyAlignment="1">
      <alignment horizontal="center" vertical="center"/>
    </xf>
    <xf numFmtId="0" fontId="18" fillId="0" borderId="0" xfId="1" applyFont="1" applyAlignment="1">
      <alignment horizontal="center" vertical="center" shrinkToFit="1"/>
    </xf>
    <xf numFmtId="0" fontId="13" fillId="0" borderId="0" xfId="1" applyAlignment="1">
      <alignment horizontal="right" vertical="center"/>
    </xf>
    <xf numFmtId="177" fontId="13" fillId="0" borderId="0" xfId="1" applyNumberFormat="1" applyAlignment="1">
      <alignment shrinkToFit="1"/>
    </xf>
    <xf numFmtId="0" fontId="13" fillId="0" borderId="0" xfId="1" applyAlignment="1"/>
    <xf numFmtId="182" fontId="13" fillId="0" borderId="56" xfId="1" applyNumberFormat="1" applyBorder="1" applyAlignment="1">
      <alignment shrinkToFit="1"/>
    </xf>
    <xf numFmtId="45" fontId="13" fillId="0" borderId="0" xfId="1" applyNumberFormat="1" applyAlignment="1">
      <alignment horizontal="right" shrinkToFit="1"/>
    </xf>
    <xf numFmtId="45" fontId="13" fillId="0" borderId="61" xfId="1" applyNumberFormat="1" applyBorder="1" applyAlignment="1">
      <alignment horizontal="right" shrinkToFit="1"/>
    </xf>
    <xf numFmtId="182" fontId="13" fillId="0" borderId="58" xfId="1" applyNumberFormat="1" applyBorder="1" applyAlignment="1">
      <alignment shrinkToFit="1"/>
    </xf>
    <xf numFmtId="45" fontId="13" fillId="0" borderId="62" xfId="1" applyNumberFormat="1" applyBorder="1" applyAlignment="1">
      <alignment horizontal="right" shrinkToFit="1"/>
    </xf>
    <xf numFmtId="45" fontId="13" fillId="0" borderId="1" xfId="1" applyNumberFormat="1" applyBorder="1" applyAlignment="1">
      <alignment horizontal="right" shrinkToFit="1"/>
    </xf>
    <xf numFmtId="0" fontId="13" fillId="0" borderId="42" xfId="1" applyBorder="1" applyAlignment="1">
      <alignment horizontal="center" vertical="center" shrinkToFit="1"/>
    </xf>
    <xf numFmtId="177" fontId="13" fillId="0" borderId="44" xfId="1" applyNumberFormat="1" applyBorder="1" applyAlignment="1">
      <alignment horizontal="center" vertical="center" shrinkToFit="1"/>
    </xf>
    <xf numFmtId="0" fontId="13" fillId="0" borderId="45" xfId="1" applyBorder="1" applyAlignment="1">
      <alignment horizontal="center" vertical="center" shrinkToFit="1"/>
    </xf>
    <xf numFmtId="177" fontId="13" fillId="0" borderId="46" xfId="1" applyNumberFormat="1" applyBorder="1" applyAlignment="1">
      <alignment horizontal="center" vertical="center" shrinkToFit="1"/>
    </xf>
    <xf numFmtId="0" fontId="13" fillId="0" borderId="63" xfId="1" applyBorder="1" applyAlignment="1">
      <alignment horizontal="center" vertical="center" shrinkToFit="1"/>
    </xf>
    <xf numFmtId="177" fontId="13" fillId="0" borderId="64" xfId="1" applyNumberFormat="1" applyBorder="1" applyAlignment="1">
      <alignment horizontal="center" vertical="center" shrinkToFit="1"/>
    </xf>
    <xf numFmtId="177" fontId="13" fillId="0" borderId="65" xfId="1" applyNumberFormat="1" applyBorder="1" applyAlignment="1">
      <alignment vertical="center" shrinkToFit="1"/>
    </xf>
    <xf numFmtId="177" fontId="13" fillId="0" borderId="46" xfId="1" applyNumberFormat="1" applyBorder="1" applyAlignment="1">
      <alignment vertical="center" shrinkToFit="1"/>
    </xf>
    <xf numFmtId="0" fontId="13" fillId="0" borderId="47" xfId="1" applyBorder="1" applyAlignment="1">
      <alignment horizontal="center" vertical="center" shrinkToFit="1"/>
    </xf>
    <xf numFmtId="0" fontId="18" fillId="4" borderId="48" xfId="1" applyFont="1" applyFill="1" applyBorder="1" applyAlignment="1">
      <alignment horizontal="center" vertical="center"/>
    </xf>
    <xf numFmtId="177" fontId="13" fillId="0" borderId="49" xfId="1" applyNumberFormat="1" applyBorder="1" applyAlignment="1">
      <alignment vertical="center" shrinkToFit="1"/>
    </xf>
    <xf numFmtId="177" fontId="13" fillId="7" borderId="66" xfId="1" applyNumberFormat="1" applyFill="1" applyBorder="1" applyAlignment="1">
      <alignment vertical="center" shrinkToFit="1"/>
    </xf>
    <xf numFmtId="0" fontId="13" fillId="4" borderId="67" xfId="1" applyFill="1" applyBorder="1">
      <alignment vertical="center"/>
    </xf>
    <xf numFmtId="177" fontId="13" fillId="6" borderId="18" xfId="1" applyNumberFormat="1" applyFill="1" applyBorder="1" applyAlignment="1" applyProtection="1">
      <alignment vertical="center" shrinkToFit="1"/>
      <protection locked="0"/>
    </xf>
    <xf numFmtId="0" fontId="13" fillId="0" borderId="68" xfId="1" applyBorder="1" applyAlignment="1">
      <alignment vertical="center" shrinkToFit="1"/>
    </xf>
    <xf numFmtId="177" fontId="13" fillId="6" borderId="19" xfId="1" applyNumberFormat="1" applyFill="1" applyBorder="1" applyAlignment="1">
      <alignment vertical="center" shrinkToFit="1"/>
    </xf>
    <xf numFmtId="177" fontId="13" fillId="0" borderId="69" xfId="1" applyNumberFormat="1" applyBorder="1" applyAlignment="1" applyProtection="1">
      <alignment vertical="center" shrinkToFit="1"/>
      <protection locked="0"/>
    </xf>
    <xf numFmtId="177" fontId="13" fillId="5" borderId="30" xfId="1" applyNumberFormat="1" applyFill="1" applyBorder="1" applyAlignment="1" applyProtection="1">
      <alignment vertical="center" shrinkToFit="1"/>
      <protection locked="0"/>
    </xf>
    <xf numFmtId="0" fontId="21" fillId="0" borderId="1" xfId="1" applyFont="1" applyBorder="1" applyAlignment="1">
      <alignment horizontal="center" vertical="center"/>
    </xf>
    <xf numFmtId="0" fontId="13" fillId="0" borderId="18" xfId="1" applyBorder="1" applyAlignment="1">
      <alignment vertical="center" shrinkToFit="1"/>
    </xf>
    <xf numFmtId="177" fontId="13" fillId="6" borderId="18" xfId="1" applyNumberFormat="1" applyFill="1" applyBorder="1" applyAlignment="1">
      <alignment vertical="center" shrinkToFit="1"/>
    </xf>
    <xf numFmtId="0" fontId="23" fillId="4" borderId="41" xfId="1" applyFont="1" applyFill="1" applyBorder="1" applyAlignment="1" applyProtection="1">
      <alignment horizontal="center" vertical="center" shrinkToFit="1"/>
      <protection locked="0"/>
    </xf>
    <xf numFmtId="0" fontId="23" fillId="4" borderId="70" xfId="1" applyFont="1" applyFill="1" applyBorder="1" applyAlignment="1" applyProtection="1">
      <alignment horizontal="center" vertical="center" shrinkToFit="1"/>
      <protection locked="0"/>
    </xf>
    <xf numFmtId="0" fontId="23" fillId="4" borderId="71" xfId="1" applyFont="1" applyFill="1" applyBorder="1" applyAlignment="1" applyProtection="1">
      <alignment horizontal="center" vertical="center" shrinkToFit="1"/>
      <protection locked="0"/>
    </xf>
    <xf numFmtId="0" fontId="13" fillId="0" borderId="0" xfId="1" applyAlignment="1">
      <alignment horizontal="left" vertical="center"/>
    </xf>
    <xf numFmtId="0" fontId="13" fillId="0" borderId="22" xfId="1" applyBorder="1" applyAlignment="1">
      <alignment horizontal="center" vertical="center" shrinkToFit="1"/>
    </xf>
    <xf numFmtId="0" fontId="13" fillId="0" borderId="25" xfId="1" applyBorder="1" applyAlignment="1">
      <alignment horizontal="center" vertical="center" shrinkToFit="1"/>
    </xf>
    <xf numFmtId="0" fontId="13" fillId="0" borderId="27" xfId="1" applyBorder="1" applyAlignment="1">
      <alignment horizontal="center" vertical="center" shrinkToFit="1"/>
    </xf>
    <xf numFmtId="0" fontId="13" fillId="0" borderId="29" xfId="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30" fillId="0" borderId="5" xfId="0" applyFont="1" applyBorder="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right" vertical="center"/>
    </xf>
    <xf numFmtId="0" fontId="11" fillId="0" borderId="0" xfId="0" applyFont="1" applyAlignment="1">
      <alignment horizontal="center" vertical="center"/>
    </xf>
    <xf numFmtId="0" fontId="2" fillId="0" borderId="0" xfId="0" applyFont="1" applyAlignment="1">
      <alignment horizontal="center" vertical="center" shrinkToFit="1"/>
    </xf>
    <xf numFmtId="181" fontId="33" fillId="0" borderId="0" xfId="0" applyNumberFormat="1" applyFont="1" applyAlignment="1">
      <alignment horizontal="center" vertical="center"/>
    </xf>
    <xf numFmtId="0" fontId="34" fillId="0" borderId="0" xfId="0" applyFont="1" applyAlignment="1">
      <alignment horizontal="center" vertical="center"/>
    </xf>
    <xf numFmtId="0" fontId="32" fillId="0" borderId="0" xfId="0" applyFont="1" applyAlignment="1">
      <alignment horizontal="left" vertical="center" shrinkToFit="1"/>
    </xf>
    <xf numFmtId="0" fontId="2" fillId="0" borderId="0" xfId="0" applyFont="1" applyAlignment="1">
      <alignment horizontal="left" vertical="center"/>
    </xf>
    <xf numFmtId="58" fontId="2" fillId="0" borderId="0" xfId="0" applyNumberFormat="1"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shrinkToFit="1"/>
    </xf>
    <xf numFmtId="0" fontId="14" fillId="0" borderId="0" xfId="1" applyFont="1" applyAlignment="1">
      <alignment horizontal="center" vertical="center"/>
    </xf>
    <xf numFmtId="0" fontId="17" fillId="0" borderId="2" xfId="1" applyFont="1" applyBorder="1" applyAlignment="1">
      <alignment horizontal="center" vertical="center"/>
    </xf>
    <xf numFmtId="0" fontId="18" fillId="0" borderId="2" xfId="1" applyFont="1" applyBorder="1" applyAlignment="1">
      <alignment horizontal="center" vertical="center"/>
    </xf>
    <xf numFmtId="0" fontId="19" fillId="0" borderId="3" xfId="1" applyFont="1" applyBorder="1" applyAlignment="1">
      <alignment horizontal="center" vertical="center"/>
    </xf>
    <xf numFmtId="0" fontId="20" fillId="0" borderId="4" xfId="1" applyFont="1" applyBorder="1">
      <alignment vertical="center"/>
    </xf>
    <xf numFmtId="0" fontId="14" fillId="0" borderId="0" xfId="1" applyFont="1" applyAlignment="1">
      <alignment horizontal="left" vertical="center" wrapText="1"/>
    </xf>
    <xf numFmtId="0" fontId="23" fillId="0" borderId="0" xfId="1" applyFont="1" applyAlignment="1">
      <alignment horizontal="center" vertical="center"/>
    </xf>
    <xf numFmtId="0" fontId="23" fillId="0" borderId="0" xfId="1" applyFont="1" applyAlignment="1">
      <alignment horizontal="right" vertical="center" wrapText="1"/>
    </xf>
    <xf numFmtId="0" fontId="23" fillId="0" borderId="0" xfId="1" applyFont="1" applyAlignment="1">
      <alignment horizontal="center" vertical="center" wrapText="1" shrinkToFit="1"/>
    </xf>
    <xf numFmtId="0" fontId="23" fillId="0" borderId="0" xfId="1" applyFont="1" applyAlignment="1">
      <alignment horizontal="right" vertical="center" wrapText="1" shrinkToFit="1"/>
    </xf>
    <xf numFmtId="0" fontId="23" fillId="0" borderId="0" xfId="1" applyFont="1" applyAlignment="1">
      <alignment horizontal="center" vertical="center" wrapText="1"/>
    </xf>
    <xf numFmtId="0" fontId="18" fillId="0" borderId="0" xfId="1" applyFont="1" applyAlignment="1">
      <alignment horizontal="center" vertical="center"/>
    </xf>
    <xf numFmtId="0" fontId="21" fillId="0" borderId="59" xfId="1" applyFont="1" applyBorder="1" applyAlignment="1">
      <alignment horizontal="center" vertical="center" wrapText="1" shrinkToFit="1"/>
    </xf>
    <xf numFmtId="0" fontId="21" fillId="0" borderId="56" xfId="1" applyFont="1" applyBorder="1" applyAlignment="1">
      <alignment horizontal="center" vertical="center" wrapText="1" shrinkToFit="1"/>
    </xf>
    <xf numFmtId="0" fontId="21" fillId="0" borderId="58" xfId="1" applyFont="1" applyBorder="1" applyAlignment="1">
      <alignment horizontal="center" vertical="center" wrapText="1" shrinkToFit="1"/>
    </xf>
    <xf numFmtId="0" fontId="13" fillId="0" borderId="5" xfId="1" applyBorder="1" applyAlignment="1">
      <alignment horizontal="center" vertical="center" shrinkToFit="1"/>
    </xf>
    <xf numFmtId="0" fontId="13" fillId="0" borderId="16" xfId="1" applyBorder="1" applyAlignment="1">
      <alignment horizontal="center" vertical="center" shrinkToFit="1"/>
    </xf>
    <xf numFmtId="0" fontId="13" fillId="0" borderId="6" xfId="1" applyBorder="1" applyAlignment="1">
      <alignment horizontal="center" vertical="center" shrinkToFit="1"/>
    </xf>
    <xf numFmtId="0" fontId="18" fillId="0" borderId="5" xfId="1" applyFont="1" applyBorder="1" applyAlignment="1">
      <alignment horizontal="center" vertical="center" shrinkToFit="1"/>
    </xf>
    <xf numFmtId="0" fontId="18" fillId="0" borderId="16"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20" fillId="0" borderId="59" xfId="1" applyFont="1" applyBorder="1" applyAlignment="1">
      <alignment horizontal="center" shrinkToFit="1"/>
    </xf>
    <xf numFmtId="0" fontId="20" fillId="0" borderId="60" xfId="1" applyFont="1" applyBorder="1" applyAlignment="1">
      <alignment horizontal="center" shrinkToFit="1"/>
    </xf>
    <xf numFmtId="0" fontId="20" fillId="0" borderId="57" xfId="1" applyFont="1" applyBorder="1" applyAlignment="1">
      <alignment horizontal="center" shrinkToFit="1"/>
    </xf>
  </cellXfs>
  <cellStyles count="3">
    <cellStyle name="ハイパーリンク" xfId="2" builtinId="8"/>
    <cellStyle name="標準" xfId="0" builtinId="0"/>
    <cellStyle name="標準 2" xfId="1" xr:uid="{0E6C20B5-4984-4CAE-BB61-0C69DDA0A0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165100</xdr:rowOff>
    </xdr:from>
    <xdr:to>
      <xdr:col>3</xdr:col>
      <xdr:colOff>304800</xdr:colOff>
      <xdr:row>24</xdr:row>
      <xdr:rowOff>0</xdr:rowOff>
    </xdr:to>
    <xdr:pic>
      <xdr:nvPicPr>
        <xdr:cNvPr id="2" name="図 1">
          <a:extLst>
            <a:ext uri="{FF2B5EF4-FFF2-40B4-BE49-F238E27FC236}">
              <a16:creationId xmlns:a16="http://schemas.microsoft.com/office/drawing/2014/main" id="{7F560E9F-BDEC-475D-87EA-5F819626FD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8600"/>
          <a:ext cx="2895600" cy="360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335281</xdr:colOff>
      <xdr:row>20</xdr:row>
      <xdr:rowOff>279399</xdr:rowOff>
    </xdr:from>
    <xdr:to>
      <xdr:col>5</xdr:col>
      <xdr:colOff>1308659</xdr:colOff>
      <xdr:row>23</xdr:row>
      <xdr:rowOff>180083</xdr:rowOff>
    </xdr:to>
    <xdr:pic>
      <xdr:nvPicPr>
        <xdr:cNvPr id="3" name="図 2">
          <a:extLst>
            <a:ext uri="{FF2B5EF4-FFF2-40B4-BE49-F238E27FC236}">
              <a16:creationId xmlns:a16="http://schemas.microsoft.com/office/drawing/2014/main" id="{B1179197-375B-4106-A501-4BF8830755C7}"/>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704081" y="6578599"/>
          <a:ext cx="973378" cy="967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576943</xdr:colOff>
      <xdr:row>26</xdr:row>
      <xdr:rowOff>0</xdr:rowOff>
    </xdr:to>
    <xdr:pic>
      <xdr:nvPicPr>
        <xdr:cNvPr id="2" name="図 1">
          <a:extLst>
            <a:ext uri="{FF2B5EF4-FFF2-40B4-BE49-F238E27FC236}">
              <a16:creationId xmlns:a16="http://schemas.microsoft.com/office/drawing/2014/main" id="{CF771815-5A04-7D48-7975-E3F724817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37200"/>
          <a:ext cx="2672443"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2002973</xdr:colOff>
      <xdr:row>21</xdr:row>
      <xdr:rowOff>283029</xdr:rowOff>
    </xdr:from>
    <xdr:to>
      <xdr:col>4</xdr:col>
      <xdr:colOff>407323</xdr:colOff>
      <xdr:row>24</xdr:row>
      <xdr:rowOff>183712</xdr:rowOff>
    </xdr:to>
    <xdr:pic>
      <xdr:nvPicPr>
        <xdr:cNvPr id="3" name="図 2">
          <a:extLst>
            <a:ext uri="{FF2B5EF4-FFF2-40B4-BE49-F238E27FC236}">
              <a16:creationId xmlns:a16="http://schemas.microsoft.com/office/drawing/2014/main" id="{9596CA0D-67C5-4689-B5E2-1A69D0DCECFF}"/>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909459" y="5921829"/>
          <a:ext cx="973378" cy="9783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2</xdr:col>
      <xdr:colOff>576943</xdr:colOff>
      <xdr:row>26</xdr:row>
      <xdr:rowOff>0</xdr:rowOff>
    </xdr:to>
    <xdr:pic>
      <xdr:nvPicPr>
        <xdr:cNvPr id="2" name="図 1">
          <a:extLst>
            <a:ext uri="{FF2B5EF4-FFF2-40B4-BE49-F238E27FC236}">
              <a16:creationId xmlns:a16="http://schemas.microsoft.com/office/drawing/2014/main" id="{BE5130E6-8900-4BD2-A54D-CB83D4078B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53075"/>
          <a:ext cx="2681968"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2002973</xdr:colOff>
      <xdr:row>21</xdr:row>
      <xdr:rowOff>283029</xdr:rowOff>
    </xdr:from>
    <xdr:to>
      <xdr:col>4</xdr:col>
      <xdr:colOff>407323</xdr:colOff>
      <xdr:row>24</xdr:row>
      <xdr:rowOff>183712</xdr:rowOff>
    </xdr:to>
    <xdr:pic>
      <xdr:nvPicPr>
        <xdr:cNvPr id="3" name="図 2">
          <a:extLst>
            <a:ext uri="{FF2B5EF4-FFF2-40B4-BE49-F238E27FC236}">
              <a16:creationId xmlns:a16="http://schemas.microsoft.com/office/drawing/2014/main" id="{C04E5A99-FCED-4554-9A07-69F34C61A273}"/>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ackgroundRemoval t="8333" b="94737" l="10800" r="90000">
                      <a14:foregroundMark x1="69521" y1="12759" x2="73598" y2="12889"/>
                      <a14:foregroundMark x1="27200" y1="11404" x2="27904" y2="11426"/>
                      <a14:foregroundMark x1="87001" y1="37625" x2="87200" y2="38596"/>
                      <a14:foregroundMark x1="86303" y1="34211" x2="86380" y2="34590"/>
                      <a14:foregroundMark x1="86124" y1="33333" x2="86303" y2="34211"/>
                      <a14:foregroundMark x1="85048" y1="28070" x2="85138" y2="28509"/>
                      <a14:foregroundMark x1="84331" y1="24561" x2="85048" y2="28070"/>
                      <a14:foregroundMark x1="84251" y1="24169" x2="84331" y2="24561"/>
                      <a14:foregroundMark x1="83531" y1="20649" x2="83613" y2="21049"/>
                      <a14:foregroundMark x1="72400" y1="14286" x2="69992" y2="14102"/>
                      <a14:foregroundMark x1="82288" y1="12429" x2="83864" y2="12586"/>
                      <a14:foregroundMark x1="81615" y1="12362" x2="81847" y2="12385"/>
                      <a14:foregroundMark x1="72004" y1="11404" x2="74645" y2="11667"/>
                      <a14:foregroundMark x1="68939" y1="11099" x2="72004" y2="11404"/>
                      <a14:foregroundMark x1="68387" y1="11044" x2="68493" y2="11054"/>
                      <a14:foregroundMark x1="60003" y1="10208" x2="60135" y2="10221"/>
                      <a14:foregroundMark x1="52316" y1="9442" x2="52567" y2="9467"/>
                      <a14:foregroundMark x1="45582" y1="92424" x2="50135" y2="93185"/>
                      <a14:foregroundMark x1="42826" y1="91964" x2="45575" y2="92423"/>
                      <a14:foregroundMark x1="36202" y1="90857" x2="37069" y2="91002"/>
                      <a14:foregroundMark x1="28225" y1="89525" x2="28442" y2="89561"/>
                      <a14:foregroundMark x1="27538" y1="89410" x2="27860" y2="89464"/>
                      <a14:foregroundMark x1="19077" y1="87996" x2="19546" y2="88074"/>
                      <a14:foregroundMark x1="18300" y1="87866" x2="18917" y2="87969"/>
                      <a14:foregroundMark x1="20293" y1="94616" x2="17600" y2="94737"/>
                      <a14:foregroundMark x1="21101" y1="94580" x2="21047" y2="94582"/>
                      <a14:foregroundMark x1="21909" y1="94544" x2="21250" y2="94574"/>
                      <a14:foregroundMark x1="35944" y1="93916" x2="33685" y2="94017"/>
                      <a14:foregroundMark x1="89975" y1="54386" x2="90000" y2="53947"/>
                      <a14:foregroundMark x1="89525" y1="62281" x2="89900" y2="55702"/>
                      <a14:foregroundMark x1="89210" y1="67806" x2="89525" y2="62281"/>
                      <a14:foregroundMark x1="88575" y1="78947" x2="88649" y2="77646"/>
                      <a14:foregroundMark x1="88450" y1="81140" x2="88575" y2="78947"/>
                      <a14:foregroundMark x1="88275" y1="84211" x2="88300" y2="83772"/>
                      <a14:foregroundMark x1="88228" y1="85041" x2="88275" y2="84211"/>
                      <a14:foregroundMark x1="88000" y1="89035" x2="88123" y2="86875"/>
                      <a14:foregroundMark x1="89091" y1="55702" x2="89600" y2="58772"/>
                      <a14:foregroundMark x1="88727" y1="53509" x2="88873" y2="54386"/>
                      <a14:foregroundMark x1="88614" y1="52828" x2="88727" y2="53509"/>
                      <a14:foregroundMark x1="15976" y1="88835" x2="16000" y2="89474"/>
                      <a14:foregroundMark x1="15822" y1="84664" x2="15884" y2="86347"/>
                      <a14:foregroundMark x1="14915" y1="60088" x2="14942" y2="60824"/>
                      <a14:foregroundMark x1="11357" y1="19577" x2="11600" y2="25439"/>
                      <a14:foregroundMark x1="11200" y1="15789" x2="11278" y2="17664"/>
                      <a14:foregroundMark x1="20959" y1="18635" x2="22960" y2="17381"/>
                      <a14:foregroundMark x1="13600" y1="23246" x2="17069" y2="21072"/>
                      <a14:foregroundMark x1="27423" y1="23387" x2="24621" y2="23541"/>
                      <a14:foregroundMark x1="41840" y1="19298" x2="42000" y2="18421"/>
                      <a14:foregroundMark x1="41680" y1="20175" x2="41840" y2="19298"/>
                      <a14:foregroundMark x1="41600" y1="20614" x2="41680" y2="20175"/>
                      <a14:foregroundMark x1="52000" y1="12719" x2="50400" y2="12281"/>
                      <a14:foregroundMark x1="52000" y1="12281" x2="50400" y2="12281"/>
                      <a14:foregroundMark x1="27809" y1="29592" x2="30658" y2="29192"/>
                      <a14:foregroundMark x1="19916" y1="30702" x2="24686" y2="30031"/>
                      <a14:foregroundMark x1="16800" y1="31140" x2="19916" y2="30702"/>
                      <a14:foregroundMark x1="28000" y1="45614" x2="33600" y2="45175"/>
                      <a14:foregroundMark x1="67600" y1="68860" x2="68400" y2="68860"/>
                      <a14:foregroundMark x1="45200" y1="73684" x2="45200" y2="73684"/>
                      <a14:foregroundMark x1="45200" y1="44737" x2="45200" y2="44737"/>
                      <a14:foregroundMark x1="45600" y1="57895" x2="45600" y2="57895"/>
                      <a14:foregroundMark x1="69200" y1="52193" x2="69200" y2="52193"/>
                      <a14:foregroundMark x1="13200" y1="68860" x2="13200" y2="68860"/>
                      <a14:foregroundMark x1="14000" y1="71930" x2="14000" y2="71930"/>
                      <a14:foregroundMark x1="15200" y1="83772" x2="14000" y2="77632"/>
                      <a14:foregroundMark x1="14400" y1="76316" x2="14400" y2="73246"/>
                      <a14:foregroundMark x1="20000" y1="79386" x2="20000" y2="79386"/>
                      <a14:foregroundMark x1="34800" y1="78947" x2="34800" y2="78947"/>
                      <a14:foregroundMark x1="34000" y1="28070" x2="34000" y2="28070"/>
                      <a14:foregroundMark x1="30800" y1="28947" x2="30800" y2="28947"/>
                      <a14:foregroundMark x1="30803" y1="28597" x2="30400" y2="28509"/>
                      <a14:foregroundMark x1="33600" y1="28509" x2="33431" y2="28509"/>
                      <a14:foregroundMark x1="61600" y1="91667" x2="61600" y2="91667"/>
                      <a14:foregroundMark x1="57600" y1="92982" x2="57600" y2="92982"/>
                      <a14:foregroundMark x1="57600" y1="91667" x2="57600" y2="91667"/>
                      <a14:foregroundMark x1="54800" y1="92982" x2="54800" y2="92982"/>
                      <a14:foregroundMark x1="49600" y1="92105" x2="63200" y2="92105"/>
                      <a14:backgroundMark x1="37000" y1="35743" x2="36891" y2="37300"/>
                      <a14:backgroundMark x1="37477" y1="28947" x2="37086" y2="34514"/>
                      <a14:backgroundMark x1="37507" y1="28509" x2="37477" y2="28947"/>
                      <a14:backgroundMark x1="37538" y1="28070" x2="37507" y2="28509"/>
                      <a14:backgroundMark x1="37600" y1="27193" x2="37538" y2="28070"/>
                      <a14:backgroundMark x1="38000" y1="22807" x2="34838" y2="24408"/>
                      <a14:backgroundMark x1="46800" y1="20614" x2="43600" y2="25000"/>
                      <a14:backgroundMark x1="47200" y1="12719" x2="45600" y2="14912"/>
                      <a14:backgroundMark x1="55600" y1="12281" x2="58400" y2="12719"/>
                      <a14:backgroundMark x1="61600" y1="16228" x2="57600" y2="20175"/>
                      <a14:backgroundMark x1="60000" y1="13596" x2="56000" y2="12281"/>
                      <a14:backgroundMark x1="52000" y1="11404" x2="51491" y2="11404"/>
                      <a14:backgroundMark x1="56800" y1="13596" x2="53200" y2="10965"/>
                      <a14:backgroundMark x1="47600" y1="12719" x2="45200" y2="12281"/>
                      <a14:backgroundMark x1="44244" y1="11177" x2="40000" y2="10965"/>
                      <a14:backgroundMark x1="48800" y1="11404" x2="44444" y2="11187"/>
                      <a14:backgroundMark x1="52800" y1="10526" x2="52800" y2="12719"/>
                      <a14:backgroundMark x1="53200" y1="10965" x2="51236" y2="10965"/>
                      <a14:backgroundMark x1="34000" y1="12719" x2="34000" y2="15789"/>
                      <a14:backgroundMark x1="27600" y1="14912" x2="38000" y2="13158"/>
                      <a14:backgroundMark x1="37200" y1="12719" x2="40800" y2="12719"/>
                      <a14:backgroundMark x1="15962" y1="17832" x2="14400" y2="18860"/>
                      <a14:backgroundMark x1="28400" y1="11842" x2="32000" y2="12281"/>
                      <a14:backgroundMark x1="29600" y1="12281" x2="28400" y2="12281"/>
                      <a14:backgroundMark x1="29200" y1="39035" x2="22400" y2="38596"/>
                      <a14:backgroundMark x1="19626" y1="25877" x2="19154" y2="25877"/>
                      <a14:backgroundMark x1="14072" y1="29062" x2="14400" y2="31579"/>
                      <a14:backgroundMark x1="14000" y1="25439" x2="14000" y2="25439"/>
                      <a14:backgroundMark x1="14800" y1="26754" x2="13200" y2="24561"/>
                      <a14:backgroundMark x1="17077" y1="38529" x2="17200" y2="39474"/>
                      <a14:backgroundMark x1="14400" y1="33333" x2="14552" y2="35327"/>
                      <a14:backgroundMark x1="14400" y1="32018" x2="14000" y2="32895"/>
                      <a14:backgroundMark x1="15353" y1="33835" x2="14800" y2="32018"/>
                      <a14:backgroundMark x1="17600" y1="46053" x2="17200" y2="48684"/>
                      <a14:backgroundMark x1="15224" y1="34074" x2="15200" y2="32895"/>
                      <a14:backgroundMark x1="15600" y1="52193" x2="15322" y2="38776"/>
                      <a14:backgroundMark x1="14678" y1="38867" x2="16000" y2="53947"/>
                      <a14:backgroundMark x1="14000" y1="31140" x2="14393" y2="35622"/>
                      <a14:backgroundMark x1="37694" y1="44737" x2="40800" y2="54386"/>
                      <a14:backgroundMark x1="36281" y1="40347" x2="37694" y2="44737"/>
                      <a14:backgroundMark x1="27600" y1="43860" x2="27600" y2="43860"/>
                      <a14:backgroundMark x1="30800" y1="46491" x2="30800" y2="46491"/>
                      <a14:backgroundMark x1="34400" y1="45614" x2="34400" y2="45614"/>
                      <a14:backgroundMark x1="26800" y1="32456" x2="26800" y2="32456"/>
                      <a14:backgroundMark x1="27200" y1="30702" x2="27200" y2="30702"/>
                      <a14:backgroundMark x1="26800" y1="30702" x2="26800" y2="30702"/>
                      <a14:backgroundMark x1="19600" y1="32018" x2="19600" y2="32018"/>
                      <a14:backgroundMark x1="21600" y1="32018" x2="21600" y2="32018"/>
                      <a14:backgroundMark x1="20000" y1="31140" x2="20000" y2="31140"/>
                      <a14:backgroundMark x1="18800" y1="31579" x2="18800" y2="31579"/>
                      <a14:backgroundMark x1="21600" y1="31140" x2="21600" y2="31140"/>
                      <a14:backgroundMark x1="19200" y1="31140" x2="19200" y2="31140"/>
                      <a14:backgroundMark x1="18000" y1="59649" x2="18000" y2="59649"/>
                      <a14:backgroundMark x1="19200" y1="57456" x2="19200" y2="57456"/>
                      <a14:backgroundMark x1="25200" y1="55702" x2="25200" y2="55702"/>
                      <a14:backgroundMark x1="26800" y1="50877" x2="26800" y2="50877"/>
                      <a14:backgroundMark x1="16400" y1="60088" x2="16400" y2="60088"/>
                      <a14:backgroundMark x1="14400" y1="56140" x2="14400" y2="56140"/>
                      <a14:backgroundMark x1="14400" y1="54386" x2="14400" y2="54386"/>
                      <a14:backgroundMark x1="15200" y1="61404" x2="17200" y2="66667"/>
                      <a14:backgroundMark x1="20399" y1="68860" x2="18800" y2="69737"/>
                      <a14:backgroundMark x1="21200" y1="68421" x2="20399" y2="68860"/>
                      <a14:backgroundMark x1="42000" y1="83333" x2="42000" y2="83333"/>
                      <a14:backgroundMark x1="41446" y1="78947" x2="41200" y2="78070"/>
                      <a14:backgroundMark x1="42800" y1="83772" x2="41446" y2="78947"/>
                      <a14:backgroundMark x1="34400" y1="88596" x2="34400" y2="84649"/>
                      <a14:backgroundMark x1="42000" y1="90351" x2="36400" y2="89035"/>
                      <a14:backgroundMark x1="27200" y1="82895" x2="25200" y2="82018"/>
                      <a14:backgroundMark x1="16578" y1="71930" x2="16800" y2="74123"/>
                      <a14:backgroundMark x1="16400" y1="70175" x2="16578" y2="71930"/>
                      <a14:backgroundMark x1="14800" y1="57895" x2="14800" y2="60088"/>
                      <a14:backgroundMark x1="32800" y1="74123" x2="32800" y2="74123"/>
                      <a14:backgroundMark x1="28000" y1="90351" x2="21200" y2="88158"/>
                      <a14:backgroundMark x1="17600" y1="79825" x2="17600" y2="83333"/>
                      <a14:backgroundMark x1="20000" y1="90789" x2="18400" y2="86404"/>
                      <a14:backgroundMark x1="22000" y1="89035" x2="19200" y2="87281"/>
                      <a14:backgroundMark x1="16400" y1="78509" x2="16400" y2="78509"/>
                      <a14:backgroundMark x1="28000" y1="89035" x2="28000" y2="89035"/>
                      <a14:backgroundMark x1="48800" y1="62719" x2="48800" y2="62719"/>
                      <a14:backgroundMark x1="63600" y1="64912" x2="63600" y2="64912"/>
                      <a14:backgroundMark x1="66400" y1="61404" x2="66400" y2="61404"/>
                      <a14:backgroundMark x1="76400" y1="57895" x2="76400" y2="57895"/>
                      <a14:backgroundMark x1="84000" y1="62281" x2="84000" y2="62281"/>
                      <a14:backgroundMark x1="85200" y1="71491" x2="85200" y2="71491"/>
                      <a14:backgroundMark x1="80800" y1="69298" x2="80800" y2="69298"/>
                      <a14:backgroundMark x1="86800" y1="70175" x2="86800" y2="70175"/>
                      <a14:backgroundMark x1="88000" y1="72368" x2="88000" y2="72368"/>
                      <a14:backgroundMark x1="87600" y1="78947" x2="87600" y2="78947"/>
                      <a14:backgroundMark x1="87600" y1="82456" x2="87600" y2="82456"/>
                      <a14:backgroundMark x1="89200" y1="82018" x2="87600" y2="75439"/>
                      <a14:backgroundMark x1="85600" y1="68860" x2="86800" y2="73684"/>
                      <a14:backgroundMark x1="88000" y1="81140" x2="88000" y2="83772"/>
                      <a14:backgroundMark x1="83200" y1="84211" x2="83200" y2="84211"/>
                      <a14:backgroundMark x1="80000" y1="78509" x2="80000" y2="78509"/>
                      <a14:backgroundMark x1="73200" y1="78947" x2="73200" y2="78947"/>
                      <a14:backgroundMark x1="56000" y1="73684" x2="56000" y2="73684"/>
                      <a14:backgroundMark x1="49200" y1="76316" x2="49200" y2="76316"/>
                      <a14:backgroundMark x1="48400" y1="81140" x2="48400" y2="81140"/>
                      <a14:backgroundMark x1="52400" y1="82456" x2="52400" y2="82456"/>
                      <a14:backgroundMark x1="56800" y1="82456" x2="56800" y2="82456"/>
                      <a14:backgroundMark x1="62400" y1="80702" x2="62400" y2="80702"/>
                      <a14:backgroundMark x1="49200" y1="43860" x2="49200" y2="43860"/>
                      <a14:backgroundMark x1="59600" y1="44298" x2="59600" y2="44298"/>
                      <a14:backgroundMark x1="51600" y1="50877" x2="51600" y2="50877"/>
                      <a14:backgroundMark x1="49200" y1="55702" x2="49200" y2="55702"/>
                      <a14:backgroundMark x1="54400" y1="25000" x2="54400" y2="25000"/>
                      <a14:backgroundMark x1="49200" y1="25877" x2="49200" y2="25877"/>
                      <a14:backgroundMark x1="74400" y1="53070" x2="74400" y2="53070"/>
                      <a14:backgroundMark x1="75600" y1="45175" x2="75600" y2="45175"/>
                      <a14:backgroundMark x1="70400" y1="48684" x2="70400" y2="48684"/>
                      <a14:backgroundMark x1="85600" y1="44298" x2="85600" y2="44298"/>
                      <a14:backgroundMark x1="82800" y1="51316" x2="82800" y2="51316"/>
                      <a14:backgroundMark x1="82800" y1="49561" x2="82800" y2="49561"/>
                      <a14:backgroundMark x1="84400" y1="52193" x2="84400" y2="52193"/>
                      <a14:backgroundMark x1="84400" y1="38596" x2="84400" y2="38596"/>
                      <a14:backgroundMark x1="79200" y1="36842" x2="79200" y2="36842"/>
                      <a14:backgroundMark x1="84800" y1="34211" x2="84800" y2="34211"/>
                      <a14:backgroundMark x1="69600" y1="53509" x2="69600" y2="53509"/>
                      <a14:backgroundMark x1="70000" y1="53070" x2="70000" y2="53070"/>
                      <a14:backgroundMark x1="69200" y1="52632" x2="69200" y2="52632"/>
                      <a14:backgroundMark x1="65600" y1="26754" x2="65600" y2="26754"/>
                      <a14:backgroundMark x1="67600" y1="26316" x2="67600" y2="26316"/>
                      <a14:backgroundMark x1="79200" y1="24561" x2="79200" y2="24561"/>
                      <a14:backgroundMark x1="72800" y1="20614" x2="72800" y2="20614"/>
                      <a14:backgroundMark x1="72400" y1="21930" x2="72400" y2="21930"/>
                      <a14:backgroundMark x1="83600" y1="16667" x2="83600" y2="16667"/>
                      <a14:backgroundMark x1="80800" y1="16667" x2="80800" y2="16667"/>
                      <a14:backgroundMark x1="78800" y1="17105" x2="78800" y2="17105"/>
                      <a14:backgroundMark x1="84800" y1="23246" x2="84800" y2="23246"/>
                      <a14:backgroundMark x1="86000" y1="30263" x2="86000" y2="30263"/>
                      <a14:backgroundMark x1="86000" y1="33333" x2="86000" y2="33333"/>
                      <a14:backgroundMark x1="85200" y1="26754" x2="84400" y2="20175"/>
                      <a14:backgroundMark x1="83200" y1="18860" x2="83200" y2="18860"/>
                      <a14:backgroundMark x1="81200" y1="17982" x2="81200" y2="17982"/>
                      <a14:backgroundMark x1="82400" y1="16228" x2="82800" y2="16228"/>
                      <a14:backgroundMark x1="85200" y1="28509" x2="85200" y2="33333"/>
                      <a14:backgroundMark x1="85600" y1="36404" x2="85600" y2="36404"/>
                      <a14:backgroundMark x1="82000" y1="11842" x2="82000" y2="11842"/>
                      <a14:backgroundMark x1="76000" y1="11842" x2="76000" y2="11842"/>
                      <a14:backgroundMark x1="66400" y1="11404" x2="66400" y2="11404"/>
                      <a14:backgroundMark x1="67600" y1="12281" x2="64800" y2="11842"/>
                      <a14:backgroundMark x1="60000" y1="11842" x2="67200" y2="10965"/>
                      <a14:backgroundMark x1="68800" y1="12719" x2="68400" y2="11404"/>
                      <a14:backgroundMark x1="76000" y1="10088" x2="79600" y2="12281"/>
                      <a14:backgroundMark x1="84000" y1="14035" x2="84000" y2="14035"/>
                      <a14:backgroundMark x1="83600" y1="12719" x2="84000" y2="17105"/>
                      <a14:backgroundMark x1="81600" y1="17105" x2="82800" y2="20175"/>
                      <a14:backgroundMark x1="83600" y1="21053" x2="84400" y2="24123"/>
                      <a14:backgroundMark x1="32400" y1="90351" x2="32400" y2="90351"/>
                      <a14:backgroundMark x1="28800" y1="91667" x2="35600" y2="90351"/>
                      <a14:backgroundMark x1="36800" y1="91667" x2="36800" y2="91667"/>
                      <a14:backgroundMark x1="15739" y1="80928" x2="16000" y2="84649"/>
                      <a14:backgroundMark x1="15107" y1="71930" x2="15454" y2="76878"/>
                      <a14:backgroundMark x1="14892" y1="68860" x2="15107" y2="71930"/>
                      <a14:backgroundMark x1="14800" y1="67544" x2="14892" y2="68860"/>
                      <a14:backgroundMark x1="28000" y1="29825" x2="25600" y2="31140"/>
                      <a14:backgroundMark x1="69200" y1="11842" x2="68000" y2="9649"/>
                      <a14:backgroundMark x1="69200" y1="12719" x2="60400" y2="9649"/>
                      <a14:backgroundMark x1="59600" y1="10965" x2="66000" y2="13158"/>
                      <a14:backgroundMark x1="66000" y1="13158" x2="66000" y2="13158"/>
                      <a14:backgroundMark x1="60400" y1="10965" x2="59200" y2="10526"/>
                      <a14:backgroundMark x1="80400" y1="11842" x2="81200" y2="12719"/>
                      <a14:backgroundMark x1="83200" y1="13158" x2="84000" y2="14035"/>
                      <a14:backgroundMark x1="86000" y1="34649" x2="86400" y2="37719"/>
                      <a14:backgroundMark x1="62660" y1="93035" x2="64400" y2="92982"/>
                      <a14:backgroundMark x1="58000" y1="33333" x2="58400" y2="35088"/>
                      <a14:backgroundMark x1="57200" y1="34649" x2="57200" y2="34649"/>
                      <a14:backgroundMark x1="57600" y1="35088" x2="59200" y2="35965"/>
                      <a14:backgroundMark x1="90800" y1="54386" x2="90800" y2="55702"/>
                      <a14:backgroundMark x1="86800" y1="49561" x2="88000" y2="53070"/>
                      <a14:backgroundMark x1="74800" y1="12281" x2="75600" y2="11842"/>
                      <a14:backgroundMark x1="88400" y1="72807" x2="88800" y2="77632"/>
                      <a14:backgroundMark x1="88400" y1="85088" x2="88000" y2="86842"/>
                      <a14:backgroundMark x1="38000" y1="91228" x2="37200" y2="91228"/>
                      <a14:backgroundMark x1="36400" y1="91228" x2="35200" y2="91228"/>
                      <a14:backgroundMark x1="16800" y1="85965" x2="17600" y2="88158"/>
                      <a14:backgroundMark x1="26000" y1="88596" x2="27600" y2="89035"/>
                      <a14:backgroundMark x1="14800" y1="53947" x2="15200" y2="58772"/>
                      <a14:backgroundMark x1="34000" y1="29386" x2="31600" y2="29825"/>
                      <a14:backgroundMark x1="41200" y1="20175" x2="41200" y2="20175"/>
                      <a14:backgroundMark x1="26800" y1="12719" x2="27600" y2="13158"/>
                      <a14:backgroundMark x1="20800" y1="18421" x2="16400" y2="20175"/>
                      <a14:backgroundMark x1="82400" y1="12719" x2="82000" y2="12281"/>
                      <a14:backgroundMark x1="80400" y1="11404" x2="78400" y2="11404"/>
                      <a14:backgroundMark x1="83200" y1="19737" x2="83600" y2="20614"/>
                      <a14:backgroundMark x1="29600" y1="89912" x2="28400" y2="89474"/>
                      <a14:backgroundMark x1="27600" y1="89912" x2="28000" y2="89912"/>
                      <a14:backgroundMark x1="18800" y1="89474" x2="18800" y2="86842"/>
                      <a14:backgroundMark x1="18400" y1="87719" x2="18400" y2="87719"/>
                      <a14:backgroundMark x1="34000" y1="45175" x2="34000" y2="45175"/>
                      <a14:backgroundMark x1="30800" y1="29825" x2="30800" y2="29825"/>
                      <a14:backgroundMark x1="26400" y1="29825" x2="26400" y2="29825"/>
                      <a14:backgroundMark x1="18400" y1="31579" x2="18400" y2="31579"/>
                      <a14:backgroundMark x1="18400" y1="31140" x2="18400" y2="31140"/>
                      <a14:backgroundMark x1="20800" y1="31140" x2="20800" y2="31140"/>
                      <a14:backgroundMark x1="27600" y1="12281" x2="27600" y2="12281"/>
                      <a14:backgroundMark x1="41600" y1="19298" x2="41600" y2="19298"/>
                      <a14:backgroundMark x1="41200" y1="21053" x2="41200" y2="21053"/>
                      <a14:backgroundMark x1="60400" y1="10526" x2="60400" y2="10526"/>
                      <a14:backgroundMark x1="68000" y1="11842" x2="68000" y2="11842"/>
                      <a14:backgroundMark x1="70400" y1="11404" x2="70400" y2="11404"/>
                      <a14:backgroundMark x1="69200" y1="10965" x2="69200" y2="10965"/>
                      <a14:backgroundMark x1="68400" y1="10965" x2="68400" y2="10965"/>
                      <a14:backgroundMark x1="70000" y1="13158" x2="70000" y2="13158"/>
                      <a14:backgroundMark x1="74400" y1="11842" x2="74400" y2="11842"/>
                      <a14:backgroundMark x1="52000" y1="10526" x2="52000" y2="10526"/>
                      <a14:backgroundMark x1="87600" y1="85088" x2="87600" y2="85088"/>
                      <a14:backgroundMark x1="88800" y1="78947" x2="88800" y2="78947"/>
                      <a14:backgroundMark x1="90800" y1="53509" x2="90800" y2="53509"/>
                      <a14:backgroundMark x1="85200" y1="28070" x2="85200" y2="28070"/>
                    </a14:backgroundRemoval>
                  </a14:imgEffect>
                </a14:imgLayer>
              </a14:imgProps>
            </a:ext>
            <a:ext uri="{28A0092B-C50C-407E-A947-70E740481C1C}">
              <a14:useLocalDpi xmlns:a14="http://schemas.microsoft.com/office/drawing/2010/main" val="0"/>
            </a:ext>
          </a:extLst>
        </a:blip>
        <a:srcRect l="8960" t="4144" r="7314" b="3258"/>
        <a:stretch/>
      </xdr:blipFill>
      <xdr:spPr>
        <a:xfrm rot="162051">
          <a:off x="4908098" y="7741104"/>
          <a:ext cx="976100" cy="9865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5B3E4-8E2E-40ED-9FC0-8576BAF2ABED}">
  <dimension ref="A2:G23"/>
  <sheetViews>
    <sheetView view="pageBreakPreview" topLeftCell="A3" zoomScale="70" zoomScaleNormal="70" zoomScaleSheetLayoutView="70" workbookViewId="0">
      <selection activeCell="A8" sqref="A8"/>
    </sheetView>
  </sheetViews>
  <sheetFormatPr defaultRowHeight="18"/>
  <cols>
    <col min="1" max="1" width="10.69921875" customWidth="1"/>
    <col min="2" max="2" width="20.69921875" customWidth="1"/>
    <col min="3" max="3" width="2.69921875" customWidth="1"/>
    <col min="4" max="4" width="20.69921875" customWidth="1"/>
    <col min="5" max="5" width="2.69921875" customWidth="1"/>
    <col min="6" max="6" width="20.69921875" customWidth="1"/>
  </cols>
  <sheetData>
    <row r="2" spans="1:7" ht="57.6">
      <c r="A2" s="213" t="s">
        <v>0</v>
      </c>
      <c r="B2" s="213"/>
      <c r="C2" s="213"/>
      <c r="D2" s="213"/>
      <c r="E2" s="213"/>
      <c r="F2" s="213"/>
    </row>
    <row r="3" spans="1:7" ht="9" customHeight="1"/>
    <row r="4" spans="1:7" ht="40.200000000000003" customHeight="1">
      <c r="A4" s="214" t="s">
        <v>4</v>
      </c>
      <c r="B4" s="214"/>
      <c r="C4" s="214"/>
      <c r="D4" s="214"/>
      <c r="E4" s="214"/>
      <c r="F4" s="214"/>
    </row>
    <row r="5" spans="1:7" ht="23.4">
      <c r="A5" s="1"/>
      <c r="B5" s="1"/>
      <c r="C5" s="1"/>
      <c r="D5" s="1"/>
      <c r="E5" s="1"/>
      <c r="F5" s="1"/>
    </row>
    <row r="6" spans="1:7" ht="40.200000000000003" customHeight="1">
      <c r="A6" s="210" t="s">
        <v>7</v>
      </c>
      <c r="B6" s="210"/>
      <c r="C6" s="7"/>
      <c r="D6" s="3"/>
      <c r="E6" s="3"/>
      <c r="F6" s="50" t="e">
        <f>VLOOKUP(リレー入賞!A7,'総合成績（新）'!#REF!,2)</f>
        <v>#REF!</v>
      </c>
    </row>
    <row r="7" spans="1:7" ht="40.200000000000003" customHeight="1">
      <c r="A7" s="215">
        <v>3</v>
      </c>
      <c r="B7" s="215"/>
      <c r="C7" s="6"/>
      <c r="D7" s="217" t="str">
        <f>VLOOKUP(リレー入賞!A7,'総合成績（新）'!A5:C64,3,0)</f>
        <v>玉城小学校A</v>
      </c>
      <c r="E7" s="217"/>
      <c r="F7" s="217"/>
      <c r="G7" s="3"/>
    </row>
    <row r="8" spans="1:7" ht="10.199999999999999" customHeight="1">
      <c r="A8" s="6"/>
      <c r="B8" s="6"/>
      <c r="C8" s="6"/>
      <c r="D8" s="6"/>
      <c r="E8" s="6"/>
      <c r="F8" s="6"/>
      <c r="G8" s="3"/>
    </row>
    <row r="9" spans="1:7" ht="40.200000000000003" customHeight="1">
      <c r="A9" s="10"/>
      <c r="B9" s="56" t="str">
        <f>VLOOKUP(D7,'リレー名簿（当日名簿変更はここ）'!B5:N29,2,0)</f>
        <v>知念　乙音</v>
      </c>
      <c r="C9" s="56"/>
      <c r="D9" s="56" t="str">
        <f>VLOOKUP(D7,'リレー名簿（当日名簿変更はここ）'!B5:N29,4,0)</f>
        <v>與那嶺　瑠生</v>
      </c>
      <c r="E9" s="56"/>
      <c r="F9" s="56" t="str">
        <f>VLOOKUP(D7,'リレー名簿（当日名簿変更はここ）'!B5:N29,6,0)</f>
        <v>喜納　凛音</v>
      </c>
    </row>
    <row r="10" spans="1:7" ht="40.200000000000003" customHeight="1">
      <c r="B10" s="56" t="str">
        <f>VLOOKUP(D7,'リレー名簿（当日名簿変更はここ）'!B5:N29,8,0)</f>
        <v>中本　有悟</v>
      </c>
      <c r="C10" s="56"/>
      <c r="D10" s="56" t="str">
        <f>VLOOKUP(D7,'リレー名簿（当日名簿変更はここ）'!B5:N29,10,0)</f>
        <v>大城　来藍</v>
      </c>
      <c r="E10" s="56"/>
      <c r="F10" s="56" t="str">
        <f>VLOOKUP(D7,'リレー名簿（当日名簿変更はここ）'!B5:N29,12,0)</f>
        <v>渡邉　海音</v>
      </c>
    </row>
    <row r="12" spans="1:7" ht="69">
      <c r="A12" s="216" t="s">
        <v>3</v>
      </c>
      <c r="B12" s="216"/>
      <c r="C12" s="216"/>
      <c r="D12" s="216"/>
      <c r="E12" s="216"/>
      <c r="F12" s="216"/>
    </row>
    <row r="13" spans="1:7" ht="69">
      <c r="A13" s="11"/>
      <c r="B13" s="11"/>
      <c r="C13" s="11"/>
      <c r="D13" s="11"/>
      <c r="E13" s="11"/>
      <c r="F13" s="11"/>
    </row>
    <row r="21" spans="2:6" ht="28.2">
      <c r="B21" s="212">
        <v>44947</v>
      </c>
      <c r="C21" s="212"/>
      <c r="D21" s="212"/>
      <c r="E21" s="8"/>
      <c r="F21" s="9"/>
    </row>
    <row r="22" spans="2:6" ht="28.2">
      <c r="B22" s="211" t="s">
        <v>5</v>
      </c>
      <c r="C22" s="211"/>
      <c r="D22" s="211"/>
      <c r="E22" s="211"/>
      <c r="F22" s="211"/>
    </row>
    <row r="23" spans="2:6" ht="28.2">
      <c r="B23" s="211" t="s">
        <v>6</v>
      </c>
      <c r="C23" s="211"/>
      <c r="D23" s="211"/>
      <c r="E23" s="211"/>
      <c r="F23" s="211"/>
    </row>
  </sheetData>
  <mergeCells count="9">
    <mergeCell ref="A6:B6"/>
    <mergeCell ref="B23:F23"/>
    <mergeCell ref="B22:F22"/>
    <mergeCell ref="B21:D21"/>
    <mergeCell ref="A2:F2"/>
    <mergeCell ref="A4:F4"/>
    <mergeCell ref="A7:B7"/>
    <mergeCell ref="A12:F12"/>
    <mergeCell ref="D7:F7"/>
  </mergeCells>
  <phoneticPr fontId="3"/>
  <pageMargins left="1.6929133858267718" right="1.6929133858267718" top="2.1259842519685042" bottom="2.1259842519685042" header="0.31496062992125984" footer="0.31496062992125984"/>
  <pageSetup paperSize="9" orientation="portrait" horizontalDpi="4294967293" verticalDpi="0"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3640E-9D50-4CE6-B98A-014AC680A7C7}">
  <dimension ref="A1:Q31"/>
  <sheetViews>
    <sheetView topLeftCell="A23" zoomScaleNormal="100" zoomScaleSheetLayoutView="100" workbookViewId="0">
      <selection activeCell="F29" sqref="F29"/>
    </sheetView>
  </sheetViews>
  <sheetFormatPr defaultRowHeight="14.4"/>
  <cols>
    <col min="1" max="2" width="3.8984375" style="13" customWidth="1"/>
    <col min="3" max="3" width="6.59765625" style="13" customWidth="1"/>
    <col min="4" max="4" width="9.3984375" style="13" customWidth="1"/>
    <col min="5" max="5" width="4.5" style="13" customWidth="1"/>
    <col min="6" max="6" width="11.59765625" style="13" customWidth="1"/>
    <col min="7" max="8" width="8" style="13" customWidth="1"/>
    <col min="9" max="9" width="9.8984375" style="13" customWidth="1"/>
    <col min="10" max="10" width="3" style="13" customWidth="1"/>
    <col min="11" max="11" width="15.19921875" style="35" customWidth="1"/>
    <col min="12" max="12" width="8.5" style="89" customWidth="1"/>
    <col min="13" max="13" width="23.3984375" style="89" customWidth="1"/>
    <col min="14" max="14" width="5.19921875" style="89" customWidth="1"/>
    <col min="15" max="15" width="19.3984375" style="89" customWidth="1"/>
    <col min="16" max="17" width="17.69921875" style="89" customWidth="1"/>
    <col min="18" max="257" width="9" style="13"/>
    <col min="258" max="258" width="4.8984375" style="13" customWidth="1"/>
    <col min="259" max="259" width="6.59765625" style="13" customWidth="1"/>
    <col min="260" max="260" width="7.69921875" style="13" customWidth="1"/>
    <col min="261" max="261" width="4.5" style="13" customWidth="1"/>
    <col min="262" max="262" width="11.59765625" style="13" customWidth="1"/>
    <col min="263" max="264" width="8" style="13" customWidth="1"/>
    <col min="265" max="265" width="9.8984375" style="13" customWidth="1"/>
    <col min="266" max="266" width="3" style="13" customWidth="1"/>
    <col min="267" max="267" width="15.19921875" style="13" customWidth="1"/>
    <col min="268" max="268" width="8.5" style="13" customWidth="1"/>
    <col min="269" max="269" width="23.3984375" style="13" customWidth="1"/>
    <col min="270" max="270" width="8.5" style="13" customWidth="1"/>
    <col min="271" max="271" width="11.59765625" style="13" customWidth="1"/>
    <col min="272" max="273" width="17.69921875" style="13" customWidth="1"/>
    <col min="274" max="513" width="9" style="13"/>
    <col min="514" max="514" width="4.8984375" style="13" customWidth="1"/>
    <col min="515" max="515" width="6.59765625" style="13" customWidth="1"/>
    <col min="516" max="516" width="7.69921875" style="13" customWidth="1"/>
    <col min="517" max="517" width="4.5" style="13" customWidth="1"/>
    <col min="518" max="518" width="11.59765625" style="13" customWidth="1"/>
    <col min="519" max="520" width="8" style="13" customWidth="1"/>
    <col min="521" max="521" width="9.8984375" style="13" customWidth="1"/>
    <col min="522" max="522" width="3" style="13" customWidth="1"/>
    <col min="523" max="523" width="15.19921875" style="13" customWidth="1"/>
    <col min="524" max="524" width="8.5" style="13" customWidth="1"/>
    <col min="525" max="525" width="23.3984375" style="13" customWidth="1"/>
    <col min="526" max="526" width="8.5" style="13" customWidth="1"/>
    <col min="527" max="527" width="11.59765625" style="13" customWidth="1"/>
    <col min="528" max="529" width="17.69921875" style="13" customWidth="1"/>
    <col min="530" max="769" width="9" style="13"/>
    <col min="770" max="770" width="4.8984375" style="13" customWidth="1"/>
    <col min="771" max="771" width="6.59765625" style="13" customWidth="1"/>
    <col min="772" max="772" width="7.69921875" style="13" customWidth="1"/>
    <col min="773" max="773" width="4.5" style="13" customWidth="1"/>
    <col min="774" max="774" width="11.59765625" style="13" customWidth="1"/>
    <col min="775" max="776" width="8" style="13" customWidth="1"/>
    <col min="777" max="777" width="9.8984375" style="13" customWidth="1"/>
    <col min="778" max="778" width="3" style="13" customWidth="1"/>
    <col min="779" max="779" width="15.19921875" style="13" customWidth="1"/>
    <col min="780" max="780" width="8.5" style="13" customWidth="1"/>
    <col min="781" max="781" width="23.3984375" style="13" customWidth="1"/>
    <col min="782" max="782" width="8.5" style="13" customWidth="1"/>
    <col min="783" max="783" width="11.59765625" style="13" customWidth="1"/>
    <col min="784" max="785" width="17.69921875" style="13" customWidth="1"/>
    <col min="786" max="1025" width="9" style="13"/>
    <col min="1026" max="1026" width="4.8984375" style="13" customWidth="1"/>
    <col min="1027" max="1027" width="6.59765625" style="13" customWidth="1"/>
    <col min="1028" max="1028" width="7.69921875" style="13" customWidth="1"/>
    <col min="1029" max="1029" width="4.5" style="13" customWidth="1"/>
    <col min="1030" max="1030" width="11.59765625" style="13" customWidth="1"/>
    <col min="1031" max="1032" width="8" style="13" customWidth="1"/>
    <col min="1033" max="1033" width="9.8984375" style="13" customWidth="1"/>
    <col min="1034" max="1034" width="3" style="13" customWidth="1"/>
    <col min="1035" max="1035" width="15.19921875" style="13" customWidth="1"/>
    <col min="1036" max="1036" width="8.5" style="13" customWidth="1"/>
    <col min="1037" max="1037" width="23.3984375" style="13" customWidth="1"/>
    <col min="1038" max="1038" width="8.5" style="13" customWidth="1"/>
    <col min="1039" max="1039" width="11.59765625" style="13" customWidth="1"/>
    <col min="1040" max="1041" width="17.69921875" style="13" customWidth="1"/>
    <col min="1042" max="1281" width="9" style="13"/>
    <col min="1282" max="1282" width="4.8984375" style="13" customWidth="1"/>
    <col min="1283" max="1283" width="6.59765625" style="13" customWidth="1"/>
    <col min="1284" max="1284" width="7.69921875" style="13" customWidth="1"/>
    <col min="1285" max="1285" width="4.5" style="13" customWidth="1"/>
    <col min="1286" max="1286" width="11.59765625" style="13" customWidth="1"/>
    <col min="1287" max="1288" width="8" style="13" customWidth="1"/>
    <col min="1289" max="1289" width="9.8984375" style="13" customWidth="1"/>
    <col min="1290" max="1290" width="3" style="13" customWidth="1"/>
    <col min="1291" max="1291" width="15.19921875" style="13" customWidth="1"/>
    <col min="1292" max="1292" width="8.5" style="13" customWidth="1"/>
    <col min="1293" max="1293" width="23.3984375" style="13" customWidth="1"/>
    <col min="1294" max="1294" width="8.5" style="13" customWidth="1"/>
    <col min="1295" max="1295" width="11.59765625" style="13" customWidth="1"/>
    <col min="1296" max="1297" width="17.69921875" style="13" customWidth="1"/>
    <col min="1298" max="1537" width="9" style="13"/>
    <col min="1538" max="1538" width="4.8984375" style="13" customWidth="1"/>
    <col min="1539" max="1539" width="6.59765625" style="13" customWidth="1"/>
    <col min="1540" max="1540" width="7.69921875" style="13" customWidth="1"/>
    <col min="1541" max="1541" width="4.5" style="13" customWidth="1"/>
    <col min="1542" max="1542" width="11.59765625" style="13" customWidth="1"/>
    <col min="1543" max="1544" width="8" style="13" customWidth="1"/>
    <col min="1545" max="1545" width="9.8984375" style="13" customWidth="1"/>
    <col min="1546" max="1546" width="3" style="13" customWidth="1"/>
    <col min="1547" max="1547" width="15.19921875" style="13" customWidth="1"/>
    <col min="1548" max="1548" width="8.5" style="13" customWidth="1"/>
    <col min="1549" max="1549" width="23.3984375" style="13" customWidth="1"/>
    <col min="1550" max="1550" width="8.5" style="13" customWidth="1"/>
    <col min="1551" max="1551" width="11.59765625" style="13" customWidth="1"/>
    <col min="1552" max="1553" width="17.69921875" style="13" customWidth="1"/>
    <col min="1554" max="1793" width="9" style="13"/>
    <col min="1794" max="1794" width="4.8984375" style="13" customWidth="1"/>
    <col min="1795" max="1795" width="6.59765625" style="13" customWidth="1"/>
    <col min="1796" max="1796" width="7.69921875" style="13" customWidth="1"/>
    <col min="1797" max="1797" width="4.5" style="13" customWidth="1"/>
    <col min="1798" max="1798" width="11.59765625" style="13" customWidth="1"/>
    <col min="1799" max="1800" width="8" style="13" customWidth="1"/>
    <col min="1801" max="1801" width="9.8984375" style="13" customWidth="1"/>
    <col min="1802" max="1802" width="3" style="13" customWidth="1"/>
    <col min="1803" max="1803" width="15.19921875" style="13" customWidth="1"/>
    <col min="1804" max="1804" width="8.5" style="13" customWidth="1"/>
    <col min="1805" max="1805" width="23.3984375" style="13" customWidth="1"/>
    <col min="1806" max="1806" width="8.5" style="13" customWidth="1"/>
    <col min="1807" max="1807" width="11.59765625" style="13" customWidth="1"/>
    <col min="1808" max="1809" width="17.69921875" style="13" customWidth="1"/>
    <col min="1810" max="2049" width="9" style="13"/>
    <col min="2050" max="2050" width="4.8984375" style="13" customWidth="1"/>
    <col min="2051" max="2051" width="6.59765625" style="13" customWidth="1"/>
    <col min="2052" max="2052" width="7.69921875" style="13" customWidth="1"/>
    <col min="2053" max="2053" width="4.5" style="13" customWidth="1"/>
    <col min="2054" max="2054" width="11.59765625" style="13" customWidth="1"/>
    <col min="2055" max="2056" width="8" style="13" customWidth="1"/>
    <col min="2057" max="2057" width="9.8984375" style="13" customWidth="1"/>
    <col min="2058" max="2058" width="3" style="13" customWidth="1"/>
    <col min="2059" max="2059" width="15.19921875" style="13" customWidth="1"/>
    <col min="2060" max="2060" width="8.5" style="13" customWidth="1"/>
    <col min="2061" max="2061" width="23.3984375" style="13" customWidth="1"/>
    <col min="2062" max="2062" width="8.5" style="13" customWidth="1"/>
    <col min="2063" max="2063" width="11.59765625" style="13" customWidth="1"/>
    <col min="2064" max="2065" width="17.69921875" style="13" customWidth="1"/>
    <col min="2066" max="2305" width="9" style="13"/>
    <col min="2306" max="2306" width="4.8984375" style="13" customWidth="1"/>
    <col min="2307" max="2307" width="6.59765625" style="13" customWidth="1"/>
    <col min="2308" max="2308" width="7.69921875" style="13" customWidth="1"/>
    <col min="2309" max="2309" width="4.5" style="13" customWidth="1"/>
    <col min="2310" max="2310" width="11.59765625" style="13" customWidth="1"/>
    <col min="2311" max="2312" width="8" style="13" customWidth="1"/>
    <col min="2313" max="2313" width="9.8984375" style="13" customWidth="1"/>
    <col min="2314" max="2314" width="3" style="13" customWidth="1"/>
    <col min="2315" max="2315" width="15.19921875" style="13" customWidth="1"/>
    <col min="2316" max="2316" width="8.5" style="13" customWidth="1"/>
    <col min="2317" max="2317" width="23.3984375" style="13" customWidth="1"/>
    <col min="2318" max="2318" width="8.5" style="13" customWidth="1"/>
    <col min="2319" max="2319" width="11.59765625" style="13" customWidth="1"/>
    <col min="2320" max="2321" width="17.69921875" style="13" customWidth="1"/>
    <col min="2322" max="2561" width="9" style="13"/>
    <col min="2562" max="2562" width="4.8984375" style="13" customWidth="1"/>
    <col min="2563" max="2563" width="6.59765625" style="13" customWidth="1"/>
    <col min="2564" max="2564" width="7.69921875" style="13" customWidth="1"/>
    <col min="2565" max="2565" width="4.5" style="13" customWidth="1"/>
    <col min="2566" max="2566" width="11.59765625" style="13" customWidth="1"/>
    <col min="2567" max="2568" width="8" style="13" customWidth="1"/>
    <col min="2569" max="2569" width="9.8984375" style="13" customWidth="1"/>
    <col min="2570" max="2570" width="3" style="13" customWidth="1"/>
    <col min="2571" max="2571" width="15.19921875" style="13" customWidth="1"/>
    <col min="2572" max="2572" width="8.5" style="13" customWidth="1"/>
    <col min="2573" max="2573" width="23.3984375" style="13" customWidth="1"/>
    <col min="2574" max="2574" width="8.5" style="13" customWidth="1"/>
    <col min="2575" max="2575" width="11.59765625" style="13" customWidth="1"/>
    <col min="2576" max="2577" width="17.69921875" style="13" customWidth="1"/>
    <col min="2578" max="2817" width="9" style="13"/>
    <col min="2818" max="2818" width="4.8984375" style="13" customWidth="1"/>
    <col min="2819" max="2819" width="6.59765625" style="13" customWidth="1"/>
    <col min="2820" max="2820" width="7.69921875" style="13" customWidth="1"/>
    <col min="2821" max="2821" width="4.5" style="13" customWidth="1"/>
    <col min="2822" max="2822" width="11.59765625" style="13" customWidth="1"/>
    <col min="2823" max="2824" width="8" style="13" customWidth="1"/>
    <col min="2825" max="2825" width="9.8984375" style="13" customWidth="1"/>
    <col min="2826" max="2826" width="3" style="13" customWidth="1"/>
    <col min="2827" max="2827" width="15.19921875" style="13" customWidth="1"/>
    <col min="2828" max="2828" width="8.5" style="13" customWidth="1"/>
    <col min="2829" max="2829" width="23.3984375" style="13" customWidth="1"/>
    <col min="2830" max="2830" width="8.5" style="13" customWidth="1"/>
    <col min="2831" max="2831" width="11.59765625" style="13" customWidth="1"/>
    <col min="2832" max="2833" width="17.69921875" style="13" customWidth="1"/>
    <col min="2834" max="3073" width="9" style="13"/>
    <col min="3074" max="3074" width="4.8984375" style="13" customWidth="1"/>
    <col min="3075" max="3075" width="6.59765625" style="13" customWidth="1"/>
    <col min="3076" max="3076" width="7.69921875" style="13" customWidth="1"/>
    <col min="3077" max="3077" width="4.5" style="13" customWidth="1"/>
    <col min="3078" max="3078" width="11.59765625" style="13" customWidth="1"/>
    <col min="3079" max="3080" width="8" style="13" customWidth="1"/>
    <col min="3081" max="3081" width="9.8984375" style="13" customWidth="1"/>
    <col min="3082" max="3082" width="3" style="13" customWidth="1"/>
    <col min="3083" max="3083" width="15.19921875" style="13" customWidth="1"/>
    <col min="3084" max="3084" width="8.5" style="13" customWidth="1"/>
    <col min="3085" max="3085" width="23.3984375" style="13" customWidth="1"/>
    <col min="3086" max="3086" width="8.5" style="13" customWidth="1"/>
    <col min="3087" max="3087" width="11.59765625" style="13" customWidth="1"/>
    <col min="3088" max="3089" width="17.69921875" style="13" customWidth="1"/>
    <col min="3090" max="3329" width="9" style="13"/>
    <col min="3330" max="3330" width="4.8984375" style="13" customWidth="1"/>
    <col min="3331" max="3331" width="6.59765625" style="13" customWidth="1"/>
    <col min="3332" max="3332" width="7.69921875" style="13" customWidth="1"/>
    <col min="3333" max="3333" width="4.5" style="13" customWidth="1"/>
    <col min="3334" max="3334" width="11.59765625" style="13" customWidth="1"/>
    <col min="3335" max="3336" width="8" style="13" customWidth="1"/>
    <col min="3337" max="3337" width="9.8984375" style="13" customWidth="1"/>
    <col min="3338" max="3338" width="3" style="13" customWidth="1"/>
    <col min="3339" max="3339" width="15.19921875" style="13" customWidth="1"/>
    <col min="3340" max="3340" width="8.5" style="13" customWidth="1"/>
    <col min="3341" max="3341" width="23.3984375" style="13" customWidth="1"/>
    <col min="3342" max="3342" width="8.5" style="13" customWidth="1"/>
    <col min="3343" max="3343" width="11.59765625" style="13" customWidth="1"/>
    <col min="3344" max="3345" width="17.69921875" style="13" customWidth="1"/>
    <col min="3346" max="3585" width="9" style="13"/>
    <col min="3586" max="3586" width="4.8984375" style="13" customWidth="1"/>
    <col min="3587" max="3587" width="6.59765625" style="13" customWidth="1"/>
    <col min="3588" max="3588" width="7.69921875" style="13" customWidth="1"/>
    <col min="3589" max="3589" width="4.5" style="13" customWidth="1"/>
    <col min="3590" max="3590" width="11.59765625" style="13" customWidth="1"/>
    <col min="3591" max="3592" width="8" style="13" customWidth="1"/>
    <col min="3593" max="3593" width="9.8984375" style="13" customWidth="1"/>
    <col min="3594" max="3594" width="3" style="13" customWidth="1"/>
    <col min="3595" max="3595" width="15.19921875" style="13" customWidth="1"/>
    <col min="3596" max="3596" width="8.5" style="13" customWidth="1"/>
    <col min="3597" max="3597" width="23.3984375" style="13" customWidth="1"/>
    <col min="3598" max="3598" width="8.5" style="13" customWidth="1"/>
    <col min="3599" max="3599" width="11.59765625" style="13" customWidth="1"/>
    <col min="3600" max="3601" width="17.69921875" style="13" customWidth="1"/>
    <col min="3602" max="3841" width="9" style="13"/>
    <col min="3842" max="3842" width="4.8984375" style="13" customWidth="1"/>
    <col min="3843" max="3843" width="6.59765625" style="13" customWidth="1"/>
    <col min="3844" max="3844" width="7.69921875" style="13" customWidth="1"/>
    <col min="3845" max="3845" width="4.5" style="13" customWidth="1"/>
    <col min="3846" max="3846" width="11.59765625" style="13" customWidth="1"/>
    <col min="3847" max="3848" width="8" style="13" customWidth="1"/>
    <col min="3849" max="3849" width="9.8984375" style="13" customWidth="1"/>
    <col min="3850" max="3850" width="3" style="13" customWidth="1"/>
    <col min="3851" max="3851" width="15.19921875" style="13" customWidth="1"/>
    <col min="3852" max="3852" width="8.5" style="13" customWidth="1"/>
    <col min="3853" max="3853" width="23.3984375" style="13" customWidth="1"/>
    <col min="3854" max="3854" width="8.5" style="13" customWidth="1"/>
    <col min="3855" max="3855" width="11.59765625" style="13" customWidth="1"/>
    <col min="3856" max="3857" width="17.69921875" style="13" customWidth="1"/>
    <col min="3858" max="4097" width="9" style="13"/>
    <col min="4098" max="4098" width="4.8984375" style="13" customWidth="1"/>
    <col min="4099" max="4099" width="6.59765625" style="13" customWidth="1"/>
    <col min="4100" max="4100" width="7.69921875" style="13" customWidth="1"/>
    <col min="4101" max="4101" width="4.5" style="13" customWidth="1"/>
    <col min="4102" max="4102" width="11.59765625" style="13" customWidth="1"/>
    <col min="4103" max="4104" width="8" style="13" customWidth="1"/>
    <col min="4105" max="4105" width="9.8984375" style="13" customWidth="1"/>
    <col min="4106" max="4106" width="3" style="13" customWidth="1"/>
    <col min="4107" max="4107" width="15.19921875" style="13" customWidth="1"/>
    <col min="4108" max="4108" width="8.5" style="13" customWidth="1"/>
    <col min="4109" max="4109" width="23.3984375" style="13" customWidth="1"/>
    <col min="4110" max="4110" width="8.5" style="13" customWidth="1"/>
    <col min="4111" max="4111" width="11.59765625" style="13" customWidth="1"/>
    <col min="4112" max="4113" width="17.69921875" style="13" customWidth="1"/>
    <col min="4114" max="4353" width="9" style="13"/>
    <col min="4354" max="4354" width="4.8984375" style="13" customWidth="1"/>
    <col min="4355" max="4355" width="6.59765625" style="13" customWidth="1"/>
    <col min="4356" max="4356" width="7.69921875" style="13" customWidth="1"/>
    <col min="4357" max="4357" width="4.5" style="13" customWidth="1"/>
    <col min="4358" max="4358" width="11.59765625" style="13" customWidth="1"/>
    <col min="4359" max="4360" width="8" style="13" customWidth="1"/>
    <col min="4361" max="4361" width="9.8984375" style="13" customWidth="1"/>
    <col min="4362" max="4362" width="3" style="13" customWidth="1"/>
    <col min="4363" max="4363" width="15.19921875" style="13" customWidth="1"/>
    <col min="4364" max="4364" width="8.5" style="13" customWidth="1"/>
    <col min="4365" max="4365" width="23.3984375" style="13" customWidth="1"/>
    <col min="4366" max="4366" width="8.5" style="13" customWidth="1"/>
    <col min="4367" max="4367" width="11.59765625" style="13" customWidth="1"/>
    <col min="4368" max="4369" width="17.69921875" style="13" customWidth="1"/>
    <col min="4370" max="4609" width="9" style="13"/>
    <col min="4610" max="4610" width="4.8984375" style="13" customWidth="1"/>
    <col min="4611" max="4611" width="6.59765625" style="13" customWidth="1"/>
    <col min="4612" max="4612" width="7.69921875" style="13" customWidth="1"/>
    <col min="4613" max="4613" width="4.5" style="13" customWidth="1"/>
    <col min="4614" max="4614" width="11.59765625" style="13" customWidth="1"/>
    <col min="4615" max="4616" width="8" style="13" customWidth="1"/>
    <col min="4617" max="4617" width="9.8984375" style="13" customWidth="1"/>
    <col min="4618" max="4618" width="3" style="13" customWidth="1"/>
    <col min="4619" max="4619" width="15.19921875" style="13" customWidth="1"/>
    <col min="4620" max="4620" width="8.5" style="13" customWidth="1"/>
    <col min="4621" max="4621" width="23.3984375" style="13" customWidth="1"/>
    <col min="4622" max="4622" width="8.5" style="13" customWidth="1"/>
    <col min="4623" max="4623" width="11.59765625" style="13" customWidth="1"/>
    <col min="4624" max="4625" width="17.69921875" style="13" customWidth="1"/>
    <col min="4626" max="4865" width="9" style="13"/>
    <col min="4866" max="4866" width="4.8984375" style="13" customWidth="1"/>
    <col min="4867" max="4867" width="6.59765625" style="13" customWidth="1"/>
    <col min="4868" max="4868" width="7.69921875" style="13" customWidth="1"/>
    <col min="4869" max="4869" width="4.5" style="13" customWidth="1"/>
    <col min="4870" max="4870" width="11.59765625" style="13" customWidth="1"/>
    <col min="4871" max="4872" width="8" style="13" customWidth="1"/>
    <col min="4873" max="4873" width="9.8984375" style="13" customWidth="1"/>
    <col min="4874" max="4874" width="3" style="13" customWidth="1"/>
    <col min="4875" max="4875" width="15.19921875" style="13" customWidth="1"/>
    <col min="4876" max="4876" width="8.5" style="13" customWidth="1"/>
    <col min="4877" max="4877" width="23.3984375" style="13" customWidth="1"/>
    <col min="4878" max="4878" width="8.5" style="13" customWidth="1"/>
    <col min="4879" max="4879" width="11.59765625" style="13" customWidth="1"/>
    <col min="4880" max="4881" width="17.69921875" style="13" customWidth="1"/>
    <col min="4882" max="5121" width="9" style="13"/>
    <col min="5122" max="5122" width="4.8984375" style="13" customWidth="1"/>
    <col min="5123" max="5123" width="6.59765625" style="13" customWidth="1"/>
    <col min="5124" max="5124" width="7.69921875" style="13" customWidth="1"/>
    <col min="5125" max="5125" width="4.5" style="13" customWidth="1"/>
    <col min="5126" max="5126" width="11.59765625" style="13" customWidth="1"/>
    <col min="5127" max="5128" width="8" style="13" customWidth="1"/>
    <col min="5129" max="5129" width="9.8984375" style="13" customWidth="1"/>
    <col min="5130" max="5130" width="3" style="13" customWidth="1"/>
    <col min="5131" max="5131" width="15.19921875" style="13" customWidth="1"/>
    <col min="5132" max="5132" width="8.5" style="13" customWidth="1"/>
    <col min="5133" max="5133" width="23.3984375" style="13" customWidth="1"/>
    <col min="5134" max="5134" width="8.5" style="13" customWidth="1"/>
    <col min="5135" max="5135" width="11.59765625" style="13" customWidth="1"/>
    <col min="5136" max="5137" width="17.69921875" style="13" customWidth="1"/>
    <col min="5138" max="5377" width="9" style="13"/>
    <col min="5378" max="5378" width="4.8984375" style="13" customWidth="1"/>
    <col min="5379" max="5379" width="6.59765625" style="13" customWidth="1"/>
    <col min="5380" max="5380" width="7.69921875" style="13" customWidth="1"/>
    <col min="5381" max="5381" width="4.5" style="13" customWidth="1"/>
    <col min="5382" max="5382" width="11.59765625" style="13" customWidth="1"/>
    <col min="5383" max="5384" width="8" style="13" customWidth="1"/>
    <col min="5385" max="5385" width="9.8984375" style="13" customWidth="1"/>
    <col min="5386" max="5386" width="3" style="13" customWidth="1"/>
    <col min="5387" max="5387" width="15.19921875" style="13" customWidth="1"/>
    <col min="5388" max="5388" width="8.5" style="13" customWidth="1"/>
    <col min="5389" max="5389" width="23.3984375" style="13" customWidth="1"/>
    <col min="5390" max="5390" width="8.5" style="13" customWidth="1"/>
    <col min="5391" max="5391" width="11.59765625" style="13" customWidth="1"/>
    <col min="5392" max="5393" width="17.69921875" style="13" customWidth="1"/>
    <col min="5394" max="5633" width="9" style="13"/>
    <col min="5634" max="5634" width="4.8984375" style="13" customWidth="1"/>
    <col min="5635" max="5635" width="6.59765625" style="13" customWidth="1"/>
    <col min="5636" max="5636" width="7.69921875" style="13" customWidth="1"/>
    <col min="5637" max="5637" width="4.5" style="13" customWidth="1"/>
    <col min="5638" max="5638" width="11.59765625" style="13" customWidth="1"/>
    <col min="5639" max="5640" width="8" style="13" customWidth="1"/>
    <col min="5641" max="5641" width="9.8984375" style="13" customWidth="1"/>
    <col min="5642" max="5642" width="3" style="13" customWidth="1"/>
    <col min="5643" max="5643" width="15.19921875" style="13" customWidth="1"/>
    <col min="5644" max="5644" width="8.5" style="13" customWidth="1"/>
    <col min="5645" max="5645" width="23.3984375" style="13" customWidth="1"/>
    <col min="5646" max="5646" width="8.5" style="13" customWidth="1"/>
    <col min="5647" max="5647" width="11.59765625" style="13" customWidth="1"/>
    <col min="5648" max="5649" width="17.69921875" style="13" customWidth="1"/>
    <col min="5650" max="5889" width="9" style="13"/>
    <col min="5890" max="5890" width="4.8984375" style="13" customWidth="1"/>
    <col min="5891" max="5891" width="6.59765625" style="13" customWidth="1"/>
    <col min="5892" max="5892" width="7.69921875" style="13" customWidth="1"/>
    <col min="5893" max="5893" width="4.5" style="13" customWidth="1"/>
    <col min="5894" max="5894" width="11.59765625" style="13" customWidth="1"/>
    <col min="5895" max="5896" width="8" style="13" customWidth="1"/>
    <col min="5897" max="5897" width="9.8984375" style="13" customWidth="1"/>
    <col min="5898" max="5898" width="3" style="13" customWidth="1"/>
    <col min="5899" max="5899" width="15.19921875" style="13" customWidth="1"/>
    <col min="5900" max="5900" width="8.5" style="13" customWidth="1"/>
    <col min="5901" max="5901" width="23.3984375" style="13" customWidth="1"/>
    <col min="5902" max="5902" width="8.5" style="13" customWidth="1"/>
    <col min="5903" max="5903" width="11.59765625" style="13" customWidth="1"/>
    <col min="5904" max="5905" width="17.69921875" style="13" customWidth="1"/>
    <col min="5906" max="6145" width="9" style="13"/>
    <col min="6146" max="6146" width="4.8984375" style="13" customWidth="1"/>
    <col min="6147" max="6147" width="6.59765625" style="13" customWidth="1"/>
    <col min="6148" max="6148" width="7.69921875" style="13" customWidth="1"/>
    <col min="6149" max="6149" width="4.5" style="13" customWidth="1"/>
    <col min="6150" max="6150" width="11.59765625" style="13" customWidth="1"/>
    <col min="6151" max="6152" width="8" style="13" customWidth="1"/>
    <col min="6153" max="6153" width="9.8984375" style="13" customWidth="1"/>
    <col min="6154" max="6154" width="3" style="13" customWidth="1"/>
    <col min="6155" max="6155" width="15.19921875" style="13" customWidth="1"/>
    <col min="6156" max="6156" width="8.5" style="13" customWidth="1"/>
    <col min="6157" max="6157" width="23.3984375" style="13" customWidth="1"/>
    <col min="6158" max="6158" width="8.5" style="13" customWidth="1"/>
    <col min="6159" max="6159" width="11.59765625" style="13" customWidth="1"/>
    <col min="6160" max="6161" width="17.69921875" style="13" customWidth="1"/>
    <col min="6162" max="6401" width="9" style="13"/>
    <col min="6402" max="6402" width="4.8984375" style="13" customWidth="1"/>
    <col min="6403" max="6403" width="6.59765625" style="13" customWidth="1"/>
    <col min="6404" max="6404" width="7.69921875" style="13" customWidth="1"/>
    <col min="6405" max="6405" width="4.5" style="13" customWidth="1"/>
    <col min="6406" max="6406" width="11.59765625" style="13" customWidth="1"/>
    <col min="6407" max="6408" width="8" style="13" customWidth="1"/>
    <col min="6409" max="6409" width="9.8984375" style="13" customWidth="1"/>
    <col min="6410" max="6410" width="3" style="13" customWidth="1"/>
    <col min="6411" max="6411" width="15.19921875" style="13" customWidth="1"/>
    <col min="6412" max="6412" width="8.5" style="13" customWidth="1"/>
    <col min="6413" max="6413" width="23.3984375" style="13" customWidth="1"/>
    <col min="6414" max="6414" width="8.5" style="13" customWidth="1"/>
    <col min="6415" max="6415" width="11.59765625" style="13" customWidth="1"/>
    <col min="6416" max="6417" width="17.69921875" style="13" customWidth="1"/>
    <col min="6418" max="6657" width="9" style="13"/>
    <col min="6658" max="6658" width="4.8984375" style="13" customWidth="1"/>
    <col min="6659" max="6659" width="6.59765625" style="13" customWidth="1"/>
    <col min="6660" max="6660" width="7.69921875" style="13" customWidth="1"/>
    <col min="6661" max="6661" width="4.5" style="13" customWidth="1"/>
    <col min="6662" max="6662" width="11.59765625" style="13" customWidth="1"/>
    <col min="6663" max="6664" width="8" style="13" customWidth="1"/>
    <col min="6665" max="6665" width="9.8984375" style="13" customWidth="1"/>
    <col min="6666" max="6666" width="3" style="13" customWidth="1"/>
    <col min="6667" max="6667" width="15.19921875" style="13" customWidth="1"/>
    <col min="6668" max="6668" width="8.5" style="13" customWidth="1"/>
    <col min="6669" max="6669" width="23.3984375" style="13" customWidth="1"/>
    <col min="6670" max="6670" width="8.5" style="13" customWidth="1"/>
    <col min="6671" max="6671" width="11.59765625" style="13" customWidth="1"/>
    <col min="6672" max="6673" width="17.69921875" style="13" customWidth="1"/>
    <col min="6674" max="6913" width="9" style="13"/>
    <col min="6914" max="6914" width="4.8984375" style="13" customWidth="1"/>
    <col min="6915" max="6915" width="6.59765625" style="13" customWidth="1"/>
    <col min="6916" max="6916" width="7.69921875" style="13" customWidth="1"/>
    <col min="6917" max="6917" width="4.5" style="13" customWidth="1"/>
    <col min="6918" max="6918" width="11.59765625" style="13" customWidth="1"/>
    <col min="6919" max="6920" width="8" style="13" customWidth="1"/>
    <col min="6921" max="6921" width="9.8984375" style="13" customWidth="1"/>
    <col min="6922" max="6922" width="3" style="13" customWidth="1"/>
    <col min="6923" max="6923" width="15.19921875" style="13" customWidth="1"/>
    <col min="6924" max="6924" width="8.5" style="13" customWidth="1"/>
    <col min="6925" max="6925" width="23.3984375" style="13" customWidth="1"/>
    <col min="6926" max="6926" width="8.5" style="13" customWidth="1"/>
    <col min="6927" max="6927" width="11.59765625" style="13" customWidth="1"/>
    <col min="6928" max="6929" width="17.69921875" style="13" customWidth="1"/>
    <col min="6930" max="7169" width="9" style="13"/>
    <col min="7170" max="7170" width="4.8984375" style="13" customWidth="1"/>
    <col min="7171" max="7171" width="6.59765625" style="13" customWidth="1"/>
    <col min="7172" max="7172" width="7.69921875" style="13" customWidth="1"/>
    <col min="7173" max="7173" width="4.5" style="13" customWidth="1"/>
    <col min="7174" max="7174" width="11.59765625" style="13" customWidth="1"/>
    <col min="7175" max="7176" width="8" style="13" customWidth="1"/>
    <col min="7177" max="7177" width="9.8984375" style="13" customWidth="1"/>
    <col min="7178" max="7178" width="3" style="13" customWidth="1"/>
    <col min="7179" max="7179" width="15.19921875" style="13" customWidth="1"/>
    <col min="7180" max="7180" width="8.5" style="13" customWidth="1"/>
    <col min="7181" max="7181" width="23.3984375" style="13" customWidth="1"/>
    <col min="7182" max="7182" width="8.5" style="13" customWidth="1"/>
    <col min="7183" max="7183" width="11.59765625" style="13" customWidth="1"/>
    <col min="7184" max="7185" width="17.69921875" style="13" customWidth="1"/>
    <col min="7186" max="7425" width="9" style="13"/>
    <col min="7426" max="7426" width="4.8984375" style="13" customWidth="1"/>
    <col min="7427" max="7427" width="6.59765625" style="13" customWidth="1"/>
    <col min="7428" max="7428" width="7.69921875" style="13" customWidth="1"/>
    <col min="7429" max="7429" width="4.5" style="13" customWidth="1"/>
    <col min="7430" max="7430" width="11.59765625" style="13" customWidth="1"/>
    <col min="7431" max="7432" width="8" style="13" customWidth="1"/>
    <col min="7433" max="7433" width="9.8984375" style="13" customWidth="1"/>
    <col min="7434" max="7434" width="3" style="13" customWidth="1"/>
    <col min="7435" max="7435" width="15.19921875" style="13" customWidth="1"/>
    <col min="7436" max="7436" width="8.5" style="13" customWidth="1"/>
    <col min="7437" max="7437" width="23.3984375" style="13" customWidth="1"/>
    <col min="7438" max="7438" width="8.5" style="13" customWidth="1"/>
    <col min="7439" max="7439" width="11.59765625" style="13" customWidth="1"/>
    <col min="7440" max="7441" width="17.69921875" style="13" customWidth="1"/>
    <col min="7442" max="7681" width="9" style="13"/>
    <col min="7682" max="7682" width="4.8984375" style="13" customWidth="1"/>
    <col min="7683" max="7683" width="6.59765625" style="13" customWidth="1"/>
    <col min="7684" max="7684" width="7.69921875" style="13" customWidth="1"/>
    <col min="7685" max="7685" width="4.5" style="13" customWidth="1"/>
    <col min="7686" max="7686" width="11.59765625" style="13" customWidth="1"/>
    <col min="7687" max="7688" width="8" style="13" customWidth="1"/>
    <col min="7689" max="7689" width="9.8984375" style="13" customWidth="1"/>
    <col min="7690" max="7690" width="3" style="13" customWidth="1"/>
    <col min="7691" max="7691" width="15.19921875" style="13" customWidth="1"/>
    <col min="7692" max="7692" width="8.5" style="13" customWidth="1"/>
    <col min="7693" max="7693" width="23.3984375" style="13" customWidth="1"/>
    <col min="7694" max="7694" width="8.5" style="13" customWidth="1"/>
    <col min="7695" max="7695" width="11.59765625" style="13" customWidth="1"/>
    <col min="7696" max="7697" width="17.69921875" style="13" customWidth="1"/>
    <col min="7698" max="7937" width="9" style="13"/>
    <col min="7938" max="7938" width="4.8984375" style="13" customWidth="1"/>
    <col min="7939" max="7939" width="6.59765625" style="13" customWidth="1"/>
    <col min="7940" max="7940" width="7.69921875" style="13" customWidth="1"/>
    <col min="7941" max="7941" width="4.5" style="13" customWidth="1"/>
    <col min="7942" max="7942" width="11.59765625" style="13" customWidth="1"/>
    <col min="7943" max="7944" width="8" style="13" customWidth="1"/>
    <col min="7945" max="7945" width="9.8984375" style="13" customWidth="1"/>
    <col min="7946" max="7946" width="3" style="13" customWidth="1"/>
    <col min="7947" max="7947" width="15.19921875" style="13" customWidth="1"/>
    <col min="7948" max="7948" width="8.5" style="13" customWidth="1"/>
    <col min="7949" max="7949" width="23.3984375" style="13" customWidth="1"/>
    <col min="7950" max="7950" width="8.5" style="13" customWidth="1"/>
    <col min="7951" max="7951" width="11.59765625" style="13" customWidth="1"/>
    <col min="7952" max="7953" width="17.69921875" style="13" customWidth="1"/>
    <col min="7954" max="8193" width="9" style="13"/>
    <col min="8194" max="8194" width="4.8984375" style="13" customWidth="1"/>
    <col min="8195" max="8195" width="6.59765625" style="13" customWidth="1"/>
    <col min="8196" max="8196" width="7.69921875" style="13" customWidth="1"/>
    <col min="8197" max="8197" width="4.5" style="13" customWidth="1"/>
    <col min="8198" max="8198" width="11.59765625" style="13" customWidth="1"/>
    <col min="8199" max="8200" width="8" style="13" customWidth="1"/>
    <col min="8201" max="8201" width="9.8984375" style="13" customWidth="1"/>
    <col min="8202" max="8202" width="3" style="13" customWidth="1"/>
    <col min="8203" max="8203" width="15.19921875" style="13" customWidth="1"/>
    <col min="8204" max="8204" width="8.5" style="13" customWidth="1"/>
    <col min="8205" max="8205" width="23.3984375" style="13" customWidth="1"/>
    <col min="8206" max="8206" width="8.5" style="13" customWidth="1"/>
    <col min="8207" max="8207" width="11.59765625" style="13" customWidth="1"/>
    <col min="8208" max="8209" width="17.69921875" style="13" customWidth="1"/>
    <col min="8210" max="8449" width="9" style="13"/>
    <col min="8450" max="8450" width="4.8984375" style="13" customWidth="1"/>
    <col min="8451" max="8451" width="6.59765625" style="13" customWidth="1"/>
    <col min="8452" max="8452" width="7.69921875" style="13" customWidth="1"/>
    <col min="8453" max="8453" width="4.5" style="13" customWidth="1"/>
    <col min="8454" max="8454" width="11.59765625" style="13" customWidth="1"/>
    <col min="8455" max="8456" width="8" style="13" customWidth="1"/>
    <col min="8457" max="8457" width="9.8984375" style="13" customWidth="1"/>
    <col min="8458" max="8458" width="3" style="13" customWidth="1"/>
    <col min="8459" max="8459" width="15.19921875" style="13" customWidth="1"/>
    <col min="8460" max="8460" width="8.5" style="13" customWidth="1"/>
    <col min="8461" max="8461" width="23.3984375" style="13" customWidth="1"/>
    <col min="8462" max="8462" width="8.5" style="13" customWidth="1"/>
    <col min="8463" max="8463" width="11.59765625" style="13" customWidth="1"/>
    <col min="8464" max="8465" width="17.69921875" style="13" customWidth="1"/>
    <col min="8466" max="8705" width="9" style="13"/>
    <col min="8706" max="8706" width="4.8984375" style="13" customWidth="1"/>
    <col min="8707" max="8707" width="6.59765625" style="13" customWidth="1"/>
    <col min="8708" max="8708" width="7.69921875" style="13" customWidth="1"/>
    <col min="8709" max="8709" width="4.5" style="13" customWidth="1"/>
    <col min="8710" max="8710" width="11.59765625" style="13" customWidth="1"/>
    <col min="8711" max="8712" width="8" style="13" customWidth="1"/>
    <col min="8713" max="8713" width="9.8984375" style="13" customWidth="1"/>
    <col min="8714" max="8714" width="3" style="13" customWidth="1"/>
    <col min="8715" max="8715" width="15.19921875" style="13" customWidth="1"/>
    <col min="8716" max="8716" width="8.5" style="13" customWidth="1"/>
    <col min="8717" max="8717" width="23.3984375" style="13" customWidth="1"/>
    <col min="8718" max="8718" width="8.5" style="13" customWidth="1"/>
    <col min="8719" max="8719" width="11.59765625" style="13" customWidth="1"/>
    <col min="8720" max="8721" width="17.69921875" style="13" customWidth="1"/>
    <col min="8722" max="8961" width="9" style="13"/>
    <col min="8962" max="8962" width="4.8984375" style="13" customWidth="1"/>
    <col min="8963" max="8963" width="6.59765625" style="13" customWidth="1"/>
    <col min="8964" max="8964" width="7.69921875" style="13" customWidth="1"/>
    <col min="8965" max="8965" width="4.5" style="13" customWidth="1"/>
    <col min="8966" max="8966" width="11.59765625" style="13" customWidth="1"/>
    <col min="8967" max="8968" width="8" style="13" customWidth="1"/>
    <col min="8969" max="8969" width="9.8984375" style="13" customWidth="1"/>
    <col min="8970" max="8970" width="3" style="13" customWidth="1"/>
    <col min="8971" max="8971" width="15.19921875" style="13" customWidth="1"/>
    <col min="8972" max="8972" width="8.5" style="13" customWidth="1"/>
    <col min="8973" max="8973" width="23.3984375" style="13" customWidth="1"/>
    <col min="8974" max="8974" width="8.5" style="13" customWidth="1"/>
    <col min="8975" max="8975" width="11.59765625" style="13" customWidth="1"/>
    <col min="8976" max="8977" width="17.69921875" style="13" customWidth="1"/>
    <col min="8978" max="9217" width="9" style="13"/>
    <col min="9218" max="9218" width="4.8984375" style="13" customWidth="1"/>
    <col min="9219" max="9219" width="6.59765625" style="13" customWidth="1"/>
    <col min="9220" max="9220" width="7.69921875" style="13" customWidth="1"/>
    <col min="9221" max="9221" width="4.5" style="13" customWidth="1"/>
    <col min="9222" max="9222" width="11.59765625" style="13" customWidth="1"/>
    <col min="9223" max="9224" width="8" style="13" customWidth="1"/>
    <col min="9225" max="9225" width="9.8984375" style="13" customWidth="1"/>
    <col min="9226" max="9226" width="3" style="13" customWidth="1"/>
    <col min="9227" max="9227" width="15.19921875" style="13" customWidth="1"/>
    <col min="9228" max="9228" width="8.5" style="13" customWidth="1"/>
    <col min="9229" max="9229" width="23.3984375" style="13" customWidth="1"/>
    <col min="9230" max="9230" width="8.5" style="13" customWidth="1"/>
    <col min="9231" max="9231" width="11.59765625" style="13" customWidth="1"/>
    <col min="9232" max="9233" width="17.69921875" style="13" customWidth="1"/>
    <col min="9234" max="9473" width="9" style="13"/>
    <col min="9474" max="9474" width="4.8984375" style="13" customWidth="1"/>
    <col min="9475" max="9475" width="6.59765625" style="13" customWidth="1"/>
    <col min="9476" max="9476" width="7.69921875" style="13" customWidth="1"/>
    <col min="9477" max="9477" width="4.5" style="13" customWidth="1"/>
    <col min="9478" max="9478" width="11.59765625" style="13" customWidth="1"/>
    <col min="9479" max="9480" width="8" style="13" customWidth="1"/>
    <col min="9481" max="9481" width="9.8984375" style="13" customWidth="1"/>
    <col min="9482" max="9482" width="3" style="13" customWidth="1"/>
    <col min="9483" max="9483" width="15.19921875" style="13" customWidth="1"/>
    <col min="9484" max="9484" width="8.5" style="13" customWidth="1"/>
    <col min="9485" max="9485" width="23.3984375" style="13" customWidth="1"/>
    <col min="9486" max="9486" width="8.5" style="13" customWidth="1"/>
    <col min="9487" max="9487" width="11.59765625" style="13" customWidth="1"/>
    <col min="9488" max="9489" width="17.69921875" style="13" customWidth="1"/>
    <col min="9490" max="9729" width="9" style="13"/>
    <col min="9730" max="9730" width="4.8984375" style="13" customWidth="1"/>
    <col min="9731" max="9731" width="6.59765625" style="13" customWidth="1"/>
    <col min="9732" max="9732" width="7.69921875" style="13" customWidth="1"/>
    <col min="9733" max="9733" width="4.5" style="13" customWidth="1"/>
    <col min="9734" max="9734" width="11.59765625" style="13" customWidth="1"/>
    <col min="9735" max="9736" width="8" style="13" customWidth="1"/>
    <col min="9737" max="9737" width="9.8984375" style="13" customWidth="1"/>
    <col min="9738" max="9738" width="3" style="13" customWidth="1"/>
    <col min="9739" max="9739" width="15.19921875" style="13" customWidth="1"/>
    <col min="9740" max="9740" width="8.5" style="13" customWidth="1"/>
    <col min="9741" max="9741" width="23.3984375" style="13" customWidth="1"/>
    <col min="9742" max="9742" width="8.5" style="13" customWidth="1"/>
    <col min="9743" max="9743" width="11.59765625" style="13" customWidth="1"/>
    <col min="9744" max="9745" width="17.69921875" style="13" customWidth="1"/>
    <col min="9746" max="9985" width="9" style="13"/>
    <col min="9986" max="9986" width="4.8984375" style="13" customWidth="1"/>
    <col min="9987" max="9987" width="6.59765625" style="13" customWidth="1"/>
    <col min="9988" max="9988" width="7.69921875" style="13" customWidth="1"/>
    <col min="9989" max="9989" width="4.5" style="13" customWidth="1"/>
    <col min="9990" max="9990" width="11.59765625" style="13" customWidth="1"/>
    <col min="9991" max="9992" width="8" style="13" customWidth="1"/>
    <col min="9993" max="9993" width="9.8984375" style="13" customWidth="1"/>
    <col min="9994" max="9994" width="3" style="13" customWidth="1"/>
    <col min="9995" max="9995" width="15.19921875" style="13" customWidth="1"/>
    <col min="9996" max="9996" width="8.5" style="13" customWidth="1"/>
    <col min="9997" max="9997" width="23.3984375" style="13" customWidth="1"/>
    <col min="9998" max="9998" width="8.5" style="13" customWidth="1"/>
    <col min="9999" max="9999" width="11.59765625" style="13" customWidth="1"/>
    <col min="10000" max="10001" width="17.69921875" style="13" customWidth="1"/>
    <col min="10002" max="10241" width="9" style="13"/>
    <col min="10242" max="10242" width="4.8984375" style="13" customWidth="1"/>
    <col min="10243" max="10243" width="6.59765625" style="13" customWidth="1"/>
    <col min="10244" max="10244" width="7.69921875" style="13" customWidth="1"/>
    <col min="10245" max="10245" width="4.5" style="13" customWidth="1"/>
    <col min="10246" max="10246" width="11.59765625" style="13" customWidth="1"/>
    <col min="10247" max="10248" width="8" style="13" customWidth="1"/>
    <col min="10249" max="10249" width="9.8984375" style="13" customWidth="1"/>
    <col min="10250" max="10250" width="3" style="13" customWidth="1"/>
    <col min="10251" max="10251" width="15.19921875" style="13" customWidth="1"/>
    <col min="10252" max="10252" width="8.5" style="13" customWidth="1"/>
    <col min="10253" max="10253" width="23.3984375" style="13" customWidth="1"/>
    <col min="10254" max="10254" width="8.5" style="13" customWidth="1"/>
    <col min="10255" max="10255" width="11.59765625" style="13" customWidth="1"/>
    <col min="10256" max="10257" width="17.69921875" style="13" customWidth="1"/>
    <col min="10258" max="10497" width="9" style="13"/>
    <col min="10498" max="10498" width="4.8984375" style="13" customWidth="1"/>
    <col min="10499" max="10499" width="6.59765625" style="13" customWidth="1"/>
    <col min="10500" max="10500" width="7.69921875" style="13" customWidth="1"/>
    <col min="10501" max="10501" width="4.5" style="13" customWidth="1"/>
    <col min="10502" max="10502" width="11.59765625" style="13" customWidth="1"/>
    <col min="10503" max="10504" width="8" style="13" customWidth="1"/>
    <col min="10505" max="10505" width="9.8984375" style="13" customWidth="1"/>
    <col min="10506" max="10506" width="3" style="13" customWidth="1"/>
    <col min="10507" max="10507" width="15.19921875" style="13" customWidth="1"/>
    <col min="10508" max="10508" width="8.5" style="13" customWidth="1"/>
    <col min="10509" max="10509" width="23.3984375" style="13" customWidth="1"/>
    <col min="10510" max="10510" width="8.5" style="13" customWidth="1"/>
    <col min="10511" max="10511" width="11.59765625" style="13" customWidth="1"/>
    <col min="10512" max="10513" width="17.69921875" style="13" customWidth="1"/>
    <col min="10514" max="10753" width="9" style="13"/>
    <col min="10754" max="10754" width="4.8984375" style="13" customWidth="1"/>
    <col min="10755" max="10755" width="6.59765625" style="13" customWidth="1"/>
    <col min="10756" max="10756" width="7.69921875" style="13" customWidth="1"/>
    <col min="10757" max="10757" width="4.5" style="13" customWidth="1"/>
    <col min="10758" max="10758" width="11.59765625" style="13" customWidth="1"/>
    <col min="10759" max="10760" width="8" style="13" customWidth="1"/>
    <col min="10761" max="10761" width="9.8984375" style="13" customWidth="1"/>
    <col min="10762" max="10762" width="3" style="13" customWidth="1"/>
    <col min="10763" max="10763" width="15.19921875" style="13" customWidth="1"/>
    <col min="10764" max="10764" width="8.5" style="13" customWidth="1"/>
    <col min="10765" max="10765" width="23.3984375" style="13" customWidth="1"/>
    <col min="10766" max="10766" width="8.5" style="13" customWidth="1"/>
    <col min="10767" max="10767" width="11.59765625" style="13" customWidth="1"/>
    <col min="10768" max="10769" width="17.69921875" style="13" customWidth="1"/>
    <col min="10770" max="11009" width="9" style="13"/>
    <col min="11010" max="11010" width="4.8984375" style="13" customWidth="1"/>
    <col min="11011" max="11011" width="6.59765625" style="13" customWidth="1"/>
    <col min="11012" max="11012" width="7.69921875" style="13" customWidth="1"/>
    <col min="11013" max="11013" width="4.5" style="13" customWidth="1"/>
    <col min="11014" max="11014" width="11.59765625" style="13" customWidth="1"/>
    <col min="11015" max="11016" width="8" style="13" customWidth="1"/>
    <col min="11017" max="11017" width="9.8984375" style="13" customWidth="1"/>
    <col min="11018" max="11018" width="3" style="13" customWidth="1"/>
    <col min="11019" max="11019" width="15.19921875" style="13" customWidth="1"/>
    <col min="11020" max="11020" width="8.5" style="13" customWidth="1"/>
    <col min="11021" max="11021" width="23.3984375" style="13" customWidth="1"/>
    <col min="11022" max="11022" width="8.5" style="13" customWidth="1"/>
    <col min="11023" max="11023" width="11.59765625" style="13" customWidth="1"/>
    <col min="11024" max="11025" width="17.69921875" style="13" customWidth="1"/>
    <col min="11026" max="11265" width="9" style="13"/>
    <col min="11266" max="11266" width="4.8984375" style="13" customWidth="1"/>
    <col min="11267" max="11267" width="6.59765625" style="13" customWidth="1"/>
    <col min="11268" max="11268" width="7.69921875" style="13" customWidth="1"/>
    <col min="11269" max="11269" width="4.5" style="13" customWidth="1"/>
    <col min="11270" max="11270" width="11.59765625" style="13" customWidth="1"/>
    <col min="11271" max="11272" width="8" style="13" customWidth="1"/>
    <col min="11273" max="11273" width="9.8984375" style="13" customWidth="1"/>
    <col min="11274" max="11274" width="3" style="13" customWidth="1"/>
    <col min="11275" max="11275" width="15.19921875" style="13" customWidth="1"/>
    <col min="11276" max="11276" width="8.5" style="13" customWidth="1"/>
    <col min="11277" max="11277" width="23.3984375" style="13" customWidth="1"/>
    <col min="11278" max="11278" width="8.5" style="13" customWidth="1"/>
    <col min="11279" max="11279" width="11.59765625" style="13" customWidth="1"/>
    <col min="11280" max="11281" width="17.69921875" style="13" customWidth="1"/>
    <col min="11282" max="11521" width="9" style="13"/>
    <col min="11522" max="11522" width="4.8984375" style="13" customWidth="1"/>
    <col min="11523" max="11523" width="6.59765625" style="13" customWidth="1"/>
    <col min="11524" max="11524" width="7.69921875" style="13" customWidth="1"/>
    <col min="11525" max="11525" width="4.5" style="13" customWidth="1"/>
    <col min="11526" max="11526" width="11.59765625" style="13" customWidth="1"/>
    <col min="11527" max="11528" width="8" style="13" customWidth="1"/>
    <col min="11529" max="11529" width="9.8984375" style="13" customWidth="1"/>
    <col min="11530" max="11530" width="3" style="13" customWidth="1"/>
    <col min="11531" max="11531" width="15.19921875" style="13" customWidth="1"/>
    <col min="11532" max="11532" width="8.5" style="13" customWidth="1"/>
    <col min="11533" max="11533" width="23.3984375" style="13" customWidth="1"/>
    <col min="11534" max="11534" width="8.5" style="13" customWidth="1"/>
    <col min="11535" max="11535" width="11.59765625" style="13" customWidth="1"/>
    <col min="11536" max="11537" width="17.69921875" style="13" customWidth="1"/>
    <col min="11538" max="11777" width="9" style="13"/>
    <col min="11778" max="11778" width="4.8984375" style="13" customWidth="1"/>
    <col min="11779" max="11779" width="6.59765625" style="13" customWidth="1"/>
    <col min="11780" max="11780" width="7.69921875" style="13" customWidth="1"/>
    <col min="11781" max="11781" width="4.5" style="13" customWidth="1"/>
    <col min="11782" max="11782" width="11.59765625" style="13" customWidth="1"/>
    <col min="11783" max="11784" width="8" style="13" customWidth="1"/>
    <col min="11785" max="11785" width="9.8984375" style="13" customWidth="1"/>
    <col min="11786" max="11786" width="3" style="13" customWidth="1"/>
    <col min="11787" max="11787" width="15.19921875" style="13" customWidth="1"/>
    <col min="11788" max="11788" width="8.5" style="13" customWidth="1"/>
    <col min="11789" max="11789" width="23.3984375" style="13" customWidth="1"/>
    <col min="11790" max="11790" width="8.5" style="13" customWidth="1"/>
    <col min="11791" max="11791" width="11.59765625" style="13" customWidth="1"/>
    <col min="11792" max="11793" width="17.69921875" style="13" customWidth="1"/>
    <col min="11794" max="12033" width="9" style="13"/>
    <col min="12034" max="12034" width="4.8984375" style="13" customWidth="1"/>
    <col min="12035" max="12035" width="6.59765625" style="13" customWidth="1"/>
    <col min="12036" max="12036" width="7.69921875" style="13" customWidth="1"/>
    <col min="12037" max="12037" width="4.5" style="13" customWidth="1"/>
    <col min="12038" max="12038" width="11.59765625" style="13" customWidth="1"/>
    <col min="12039" max="12040" width="8" style="13" customWidth="1"/>
    <col min="12041" max="12041" width="9.8984375" style="13" customWidth="1"/>
    <col min="12042" max="12042" width="3" style="13" customWidth="1"/>
    <col min="12043" max="12043" width="15.19921875" style="13" customWidth="1"/>
    <col min="12044" max="12044" width="8.5" style="13" customWidth="1"/>
    <col min="12045" max="12045" width="23.3984375" style="13" customWidth="1"/>
    <col min="12046" max="12046" width="8.5" style="13" customWidth="1"/>
    <col min="12047" max="12047" width="11.59765625" style="13" customWidth="1"/>
    <col min="12048" max="12049" width="17.69921875" style="13" customWidth="1"/>
    <col min="12050" max="12289" width="9" style="13"/>
    <col min="12290" max="12290" width="4.8984375" style="13" customWidth="1"/>
    <col min="12291" max="12291" width="6.59765625" style="13" customWidth="1"/>
    <col min="12292" max="12292" width="7.69921875" style="13" customWidth="1"/>
    <col min="12293" max="12293" width="4.5" style="13" customWidth="1"/>
    <col min="12294" max="12294" width="11.59765625" style="13" customWidth="1"/>
    <col min="12295" max="12296" width="8" style="13" customWidth="1"/>
    <col min="12297" max="12297" width="9.8984375" style="13" customWidth="1"/>
    <col min="12298" max="12298" width="3" style="13" customWidth="1"/>
    <col min="12299" max="12299" width="15.19921875" style="13" customWidth="1"/>
    <col min="12300" max="12300" width="8.5" style="13" customWidth="1"/>
    <col min="12301" max="12301" width="23.3984375" style="13" customWidth="1"/>
    <col min="12302" max="12302" width="8.5" style="13" customWidth="1"/>
    <col min="12303" max="12303" width="11.59765625" style="13" customWidth="1"/>
    <col min="12304" max="12305" width="17.69921875" style="13" customWidth="1"/>
    <col min="12306" max="12545" width="9" style="13"/>
    <col min="12546" max="12546" width="4.8984375" style="13" customWidth="1"/>
    <col min="12547" max="12547" width="6.59765625" style="13" customWidth="1"/>
    <col min="12548" max="12548" width="7.69921875" style="13" customWidth="1"/>
    <col min="12549" max="12549" width="4.5" style="13" customWidth="1"/>
    <col min="12550" max="12550" width="11.59765625" style="13" customWidth="1"/>
    <col min="12551" max="12552" width="8" style="13" customWidth="1"/>
    <col min="12553" max="12553" width="9.8984375" style="13" customWidth="1"/>
    <col min="12554" max="12554" width="3" style="13" customWidth="1"/>
    <col min="12555" max="12555" width="15.19921875" style="13" customWidth="1"/>
    <col min="12556" max="12556" width="8.5" style="13" customWidth="1"/>
    <col min="12557" max="12557" width="23.3984375" style="13" customWidth="1"/>
    <col min="12558" max="12558" width="8.5" style="13" customWidth="1"/>
    <col min="12559" max="12559" width="11.59765625" style="13" customWidth="1"/>
    <col min="12560" max="12561" width="17.69921875" style="13" customWidth="1"/>
    <col min="12562" max="12801" width="9" style="13"/>
    <col min="12802" max="12802" width="4.8984375" style="13" customWidth="1"/>
    <col min="12803" max="12803" width="6.59765625" style="13" customWidth="1"/>
    <col min="12804" max="12804" width="7.69921875" style="13" customWidth="1"/>
    <col min="12805" max="12805" width="4.5" style="13" customWidth="1"/>
    <col min="12806" max="12806" width="11.59765625" style="13" customWidth="1"/>
    <col min="12807" max="12808" width="8" style="13" customWidth="1"/>
    <col min="12809" max="12809" width="9.8984375" style="13" customWidth="1"/>
    <col min="12810" max="12810" width="3" style="13" customWidth="1"/>
    <col min="12811" max="12811" width="15.19921875" style="13" customWidth="1"/>
    <col min="12812" max="12812" width="8.5" style="13" customWidth="1"/>
    <col min="12813" max="12813" width="23.3984375" style="13" customWidth="1"/>
    <col min="12814" max="12814" width="8.5" style="13" customWidth="1"/>
    <col min="12815" max="12815" width="11.59765625" style="13" customWidth="1"/>
    <col min="12816" max="12817" width="17.69921875" style="13" customWidth="1"/>
    <col min="12818" max="13057" width="9" style="13"/>
    <col min="13058" max="13058" width="4.8984375" style="13" customWidth="1"/>
    <col min="13059" max="13059" width="6.59765625" style="13" customWidth="1"/>
    <col min="13060" max="13060" width="7.69921875" style="13" customWidth="1"/>
    <col min="13061" max="13061" width="4.5" style="13" customWidth="1"/>
    <col min="13062" max="13062" width="11.59765625" style="13" customWidth="1"/>
    <col min="13063" max="13064" width="8" style="13" customWidth="1"/>
    <col min="13065" max="13065" width="9.8984375" style="13" customWidth="1"/>
    <col min="13066" max="13066" width="3" style="13" customWidth="1"/>
    <col min="13067" max="13067" width="15.19921875" style="13" customWidth="1"/>
    <col min="13068" max="13068" width="8.5" style="13" customWidth="1"/>
    <col min="13069" max="13069" width="23.3984375" style="13" customWidth="1"/>
    <col min="13070" max="13070" width="8.5" style="13" customWidth="1"/>
    <col min="13071" max="13071" width="11.59765625" style="13" customWidth="1"/>
    <col min="13072" max="13073" width="17.69921875" style="13" customWidth="1"/>
    <col min="13074" max="13313" width="9" style="13"/>
    <col min="13314" max="13314" width="4.8984375" style="13" customWidth="1"/>
    <col min="13315" max="13315" width="6.59765625" style="13" customWidth="1"/>
    <col min="13316" max="13316" width="7.69921875" style="13" customWidth="1"/>
    <col min="13317" max="13317" width="4.5" style="13" customWidth="1"/>
    <col min="13318" max="13318" width="11.59765625" style="13" customWidth="1"/>
    <col min="13319" max="13320" width="8" style="13" customWidth="1"/>
    <col min="13321" max="13321" width="9.8984375" style="13" customWidth="1"/>
    <col min="13322" max="13322" width="3" style="13" customWidth="1"/>
    <col min="13323" max="13323" width="15.19921875" style="13" customWidth="1"/>
    <col min="13324" max="13324" width="8.5" style="13" customWidth="1"/>
    <col min="13325" max="13325" width="23.3984375" style="13" customWidth="1"/>
    <col min="13326" max="13326" width="8.5" style="13" customWidth="1"/>
    <col min="13327" max="13327" width="11.59765625" style="13" customWidth="1"/>
    <col min="13328" max="13329" width="17.69921875" style="13" customWidth="1"/>
    <col min="13330" max="13569" width="9" style="13"/>
    <col min="13570" max="13570" width="4.8984375" style="13" customWidth="1"/>
    <col min="13571" max="13571" width="6.59765625" style="13" customWidth="1"/>
    <col min="13572" max="13572" width="7.69921875" style="13" customWidth="1"/>
    <col min="13573" max="13573" width="4.5" style="13" customWidth="1"/>
    <col min="13574" max="13574" width="11.59765625" style="13" customWidth="1"/>
    <col min="13575" max="13576" width="8" style="13" customWidth="1"/>
    <col min="13577" max="13577" width="9.8984375" style="13" customWidth="1"/>
    <col min="13578" max="13578" width="3" style="13" customWidth="1"/>
    <col min="13579" max="13579" width="15.19921875" style="13" customWidth="1"/>
    <col min="13580" max="13580" width="8.5" style="13" customWidth="1"/>
    <col min="13581" max="13581" width="23.3984375" style="13" customWidth="1"/>
    <col min="13582" max="13582" width="8.5" style="13" customWidth="1"/>
    <col min="13583" max="13583" width="11.59765625" style="13" customWidth="1"/>
    <col min="13584" max="13585" width="17.69921875" style="13" customWidth="1"/>
    <col min="13586" max="13825" width="9" style="13"/>
    <col min="13826" max="13826" width="4.8984375" style="13" customWidth="1"/>
    <col min="13827" max="13827" width="6.59765625" style="13" customWidth="1"/>
    <col min="13828" max="13828" width="7.69921875" style="13" customWidth="1"/>
    <col min="13829" max="13829" width="4.5" style="13" customWidth="1"/>
    <col min="13830" max="13830" width="11.59765625" style="13" customWidth="1"/>
    <col min="13831" max="13832" width="8" style="13" customWidth="1"/>
    <col min="13833" max="13833" width="9.8984375" style="13" customWidth="1"/>
    <col min="13834" max="13834" width="3" style="13" customWidth="1"/>
    <col min="13835" max="13835" width="15.19921875" style="13" customWidth="1"/>
    <col min="13836" max="13836" width="8.5" style="13" customWidth="1"/>
    <col min="13837" max="13837" width="23.3984375" style="13" customWidth="1"/>
    <col min="13838" max="13838" width="8.5" style="13" customWidth="1"/>
    <col min="13839" max="13839" width="11.59765625" style="13" customWidth="1"/>
    <col min="13840" max="13841" width="17.69921875" style="13" customWidth="1"/>
    <col min="13842" max="14081" width="9" style="13"/>
    <col min="14082" max="14082" width="4.8984375" style="13" customWidth="1"/>
    <col min="14083" max="14083" width="6.59765625" style="13" customWidth="1"/>
    <col min="14084" max="14084" width="7.69921875" style="13" customWidth="1"/>
    <col min="14085" max="14085" width="4.5" style="13" customWidth="1"/>
    <col min="14086" max="14086" width="11.59765625" style="13" customWidth="1"/>
    <col min="14087" max="14088" width="8" style="13" customWidth="1"/>
    <col min="14089" max="14089" width="9.8984375" style="13" customWidth="1"/>
    <col min="14090" max="14090" width="3" style="13" customWidth="1"/>
    <col min="14091" max="14091" width="15.19921875" style="13" customWidth="1"/>
    <col min="14092" max="14092" width="8.5" style="13" customWidth="1"/>
    <col min="14093" max="14093" width="23.3984375" style="13" customWidth="1"/>
    <col min="14094" max="14094" width="8.5" style="13" customWidth="1"/>
    <col min="14095" max="14095" width="11.59765625" style="13" customWidth="1"/>
    <col min="14096" max="14097" width="17.69921875" style="13" customWidth="1"/>
    <col min="14098" max="14337" width="9" style="13"/>
    <col min="14338" max="14338" width="4.8984375" style="13" customWidth="1"/>
    <col min="14339" max="14339" width="6.59765625" style="13" customWidth="1"/>
    <col min="14340" max="14340" width="7.69921875" style="13" customWidth="1"/>
    <col min="14341" max="14341" width="4.5" style="13" customWidth="1"/>
    <col min="14342" max="14342" width="11.59765625" style="13" customWidth="1"/>
    <col min="14343" max="14344" width="8" style="13" customWidth="1"/>
    <col min="14345" max="14345" width="9.8984375" style="13" customWidth="1"/>
    <col min="14346" max="14346" width="3" style="13" customWidth="1"/>
    <col min="14347" max="14347" width="15.19921875" style="13" customWidth="1"/>
    <col min="14348" max="14348" width="8.5" style="13" customWidth="1"/>
    <col min="14349" max="14349" width="23.3984375" style="13" customWidth="1"/>
    <col min="14350" max="14350" width="8.5" style="13" customWidth="1"/>
    <col min="14351" max="14351" width="11.59765625" style="13" customWidth="1"/>
    <col min="14352" max="14353" width="17.69921875" style="13" customWidth="1"/>
    <col min="14354" max="14593" width="9" style="13"/>
    <col min="14594" max="14594" width="4.8984375" style="13" customWidth="1"/>
    <col min="14595" max="14595" width="6.59765625" style="13" customWidth="1"/>
    <col min="14596" max="14596" width="7.69921875" style="13" customWidth="1"/>
    <col min="14597" max="14597" width="4.5" style="13" customWidth="1"/>
    <col min="14598" max="14598" width="11.59765625" style="13" customWidth="1"/>
    <col min="14599" max="14600" width="8" style="13" customWidth="1"/>
    <col min="14601" max="14601" width="9.8984375" style="13" customWidth="1"/>
    <col min="14602" max="14602" width="3" style="13" customWidth="1"/>
    <col min="14603" max="14603" width="15.19921875" style="13" customWidth="1"/>
    <col min="14604" max="14604" width="8.5" style="13" customWidth="1"/>
    <col min="14605" max="14605" width="23.3984375" style="13" customWidth="1"/>
    <col min="14606" max="14606" width="8.5" style="13" customWidth="1"/>
    <col min="14607" max="14607" width="11.59765625" style="13" customWidth="1"/>
    <col min="14608" max="14609" width="17.69921875" style="13" customWidth="1"/>
    <col min="14610" max="14849" width="9" style="13"/>
    <col min="14850" max="14850" width="4.8984375" style="13" customWidth="1"/>
    <col min="14851" max="14851" width="6.59765625" style="13" customWidth="1"/>
    <col min="14852" max="14852" width="7.69921875" style="13" customWidth="1"/>
    <col min="14853" max="14853" width="4.5" style="13" customWidth="1"/>
    <col min="14854" max="14854" width="11.59765625" style="13" customWidth="1"/>
    <col min="14855" max="14856" width="8" style="13" customWidth="1"/>
    <col min="14857" max="14857" width="9.8984375" style="13" customWidth="1"/>
    <col min="14858" max="14858" width="3" style="13" customWidth="1"/>
    <col min="14859" max="14859" width="15.19921875" style="13" customWidth="1"/>
    <col min="14860" max="14860" width="8.5" style="13" customWidth="1"/>
    <col min="14861" max="14861" width="23.3984375" style="13" customWidth="1"/>
    <col min="14862" max="14862" width="8.5" style="13" customWidth="1"/>
    <col min="14863" max="14863" width="11.59765625" style="13" customWidth="1"/>
    <col min="14864" max="14865" width="17.69921875" style="13" customWidth="1"/>
    <col min="14866" max="15105" width="9" style="13"/>
    <col min="15106" max="15106" width="4.8984375" style="13" customWidth="1"/>
    <col min="15107" max="15107" width="6.59765625" style="13" customWidth="1"/>
    <col min="15108" max="15108" width="7.69921875" style="13" customWidth="1"/>
    <col min="15109" max="15109" width="4.5" style="13" customWidth="1"/>
    <col min="15110" max="15110" width="11.59765625" style="13" customWidth="1"/>
    <col min="15111" max="15112" width="8" style="13" customWidth="1"/>
    <col min="15113" max="15113" width="9.8984375" style="13" customWidth="1"/>
    <col min="15114" max="15114" width="3" style="13" customWidth="1"/>
    <col min="15115" max="15115" width="15.19921875" style="13" customWidth="1"/>
    <col min="15116" max="15116" width="8.5" style="13" customWidth="1"/>
    <col min="15117" max="15117" width="23.3984375" style="13" customWidth="1"/>
    <col min="15118" max="15118" width="8.5" style="13" customWidth="1"/>
    <col min="15119" max="15119" width="11.59765625" style="13" customWidth="1"/>
    <col min="15120" max="15121" width="17.69921875" style="13" customWidth="1"/>
    <col min="15122" max="15361" width="9" style="13"/>
    <col min="15362" max="15362" width="4.8984375" style="13" customWidth="1"/>
    <col min="15363" max="15363" width="6.59765625" style="13" customWidth="1"/>
    <col min="15364" max="15364" width="7.69921875" style="13" customWidth="1"/>
    <col min="15365" max="15365" width="4.5" style="13" customWidth="1"/>
    <col min="15366" max="15366" width="11.59765625" style="13" customWidth="1"/>
    <col min="15367" max="15368" width="8" style="13" customWidth="1"/>
    <col min="15369" max="15369" width="9.8984375" style="13" customWidth="1"/>
    <col min="15370" max="15370" width="3" style="13" customWidth="1"/>
    <col min="15371" max="15371" width="15.19921875" style="13" customWidth="1"/>
    <col min="15372" max="15372" width="8.5" style="13" customWidth="1"/>
    <col min="15373" max="15373" width="23.3984375" style="13" customWidth="1"/>
    <col min="15374" max="15374" width="8.5" style="13" customWidth="1"/>
    <col min="15375" max="15375" width="11.59765625" style="13" customWidth="1"/>
    <col min="15376" max="15377" width="17.69921875" style="13" customWidth="1"/>
    <col min="15378" max="15617" width="9" style="13"/>
    <col min="15618" max="15618" width="4.8984375" style="13" customWidth="1"/>
    <col min="15619" max="15619" width="6.59765625" style="13" customWidth="1"/>
    <col min="15620" max="15620" width="7.69921875" style="13" customWidth="1"/>
    <col min="15621" max="15621" width="4.5" style="13" customWidth="1"/>
    <col min="15622" max="15622" width="11.59765625" style="13" customWidth="1"/>
    <col min="15623" max="15624" width="8" style="13" customWidth="1"/>
    <col min="15625" max="15625" width="9.8984375" style="13" customWidth="1"/>
    <col min="15626" max="15626" width="3" style="13" customWidth="1"/>
    <col min="15627" max="15627" width="15.19921875" style="13" customWidth="1"/>
    <col min="15628" max="15628" width="8.5" style="13" customWidth="1"/>
    <col min="15629" max="15629" width="23.3984375" style="13" customWidth="1"/>
    <col min="15630" max="15630" width="8.5" style="13" customWidth="1"/>
    <col min="15631" max="15631" width="11.59765625" style="13" customWidth="1"/>
    <col min="15632" max="15633" width="17.69921875" style="13" customWidth="1"/>
    <col min="15634" max="15873" width="9" style="13"/>
    <col min="15874" max="15874" width="4.8984375" style="13" customWidth="1"/>
    <col min="15875" max="15875" width="6.59765625" style="13" customWidth="1"/>
    <col min="15876" max="15876" width="7.69921875" style="13" customWidth="1"/>
    <col min="15877" max="15877" width="4.5" style="13" customWidth="1"/>
    <col min="15878" max="15878" width="11.59765625" style="13" customWidth="1"/>
    <col min="15879" max="15880" width="8" style="13" customWidth="1"/>
    <col min="15881" max="15881" width="9.8984375" style="13" customWidth="1"/>
    <col min="15882" max="15882" width="3" style="13" customWidth="1"/>
    <col min="15883" max="15883" width="15.19921875" style="13" customWidth="1"/>
    <col min="15884" max="15884" width="8.5" style="13" customWidth="1"/>
    <col min="15885" max="15885" width="23.3984375" style="13" customWidth="1"/>
    <col min="15886" max="15886" width="8.5" style="13" customWidth="1"/>
    <col min="15887" max="15887" width="11.59765625" style="13" customWidth="1"/>
    <col min="15888" max="15889" width="17.69921875" style="13" customWidth="1"/>
    <col min="15890" max="16129" width="9" style="13"/>
    <col min="16130" max="16130" width="4.8984375" style="13" customWidth="1"/>
    <col min="16131" max="16131" width="6.59765625" style="13" customWidth="1"/>
    <col min="16132" max="16132" width="7.69921875" style="13" customWidth="1"/>
    <col min="16133" max="16133" width="4.5" style="13" customWidth="1"/>
    <col min="16134" max="16134" width="11.59765625" style="13" customWidth="1"/>
    <col min="16135" max="16136" width="8" style="13" customWidth="1"/>
    <col min="16137" max="16137" width="9.8984375" style="13" customWidth="1"/>
    <col min="16138" max="16138" width="3" style="13" customWidth="1"/>
    <col min="16139" max="16139" width="15.19921875" style="13" customWidth="1"/>
    <col min="16140" max="16140" width="8.5" style="13" customWidth="1"/>
    <col min="16141" max="16141" width="23.3984375" style="13" customWidth="1"/>
    <col min="16142" max="16142" width="8.5" style="13" customWidth="1"/>
    <col min="16143" max="16143" width="11.59765625" style="13" customWidth="1"/>
    <col min="16144" max="16145" width="17.69921875" style="13" customWidth="1"/>
    <col min="16146" max="16384" width="9" style="13"/>
  </cols>
  <sheetData>
    <row r="1" spans="1:17" ht="19.95" customHeight="1">
      <c r="B1" s="13" t="str">
        <f>'5'!B1</f>
        <v>令和4年度なんじょうカップ</v>
      </c>
      <c r="C1" s="20"/>
      <c r="D1" s="20"/>
      <c r="E1" s="20"/>
      <c r="F1" s="20"/>
      <c r="G1" s="20"/>
      <c r="H1" s="20"/>
      <c r="I1" s="20"/>
      <c r="J1" s="20"/>
      <c r="K1" s="228" t="str">
        <f>B1</f>
        <v>令和4年度なんじょうカップ</v>
      </c>
      <c r="L1" s="228"/>
      <c r="M1" s="228"/>
      <c r="N1" s="228"/>
      <c r="O1" s="228"/>
      <c r="P1" s="228"/>
      <c r="Q1" s="228"/>
    </row>
    <row r="2" spans="1:17" ht="28.5" customHeight="1">
      <c r="C2" s="222" t="s">
        <v>33</v>
      </c>
      <c r="D2" s="222"/>
      <c r="E2" s="222"/>
      <c r="F2" s="222"/>
      <c r="G2" s="222"/>
      <c r="H2" s="222"/>
      <c r="I2" s="21"/>
      <c r="J2" s="21"/>
      <c r="K2" s="41"/>
      <c r="L2" s="228" t="s">
        <v>33</v>
      </c>
      <c r="M2" s="228"/>
      <c r="N2" s="228"/>
      <c r="O2" s="228"/>
      <c r="P2" s="228"/>
      <c r="Q2" s="228"/>
    </row>
    <row r="3" spans="1:17" ht="28.5" hidden="1" customHeight="1">
      <c r="C3" s="12"/>
      <c r="D3" s="12"/>
      <c r="E3" s="12"/>
      <c r="F3" s="12"/>
      <c r="G3" s="12"/>
      <c r="H3" s="12"/>
      <c r="I3" s="21"/>
      <c r="J3" s="21"/>
      <c r="K3" s="41"/>
      <c r="L3" s="34"/>
      <c r="M3" s="232"/>
      <c r="N3" s="232"/>
      <c r="O3" s="232"/>
      <c r="P3" s="232"/>
      <c r="Q3" s="232"/>
    </row>
    <row r="4" spans="1:17" ht="28.5" hidden="1" customHeight="1">
      <c r="C4" s="12"/>
      <c r="D4" s="12"/>
      <c r="E4" s="12"/>
      <c r="F4" s="12"/>
      <c r="G4" s="12"/>
      <c r="H4" s="12"/>
      <c r="I4" s="21"/>
      <c r="J4" s="21"/>
      <c r="K4" s="41"/>
      <c r="L4" s="34"/>
      <c r="M4" s="232"/>
      <c r="N4" s="232"/>
      <c r="O4" s="232"/>
      <c r="P4" s="232"/>
      <c r="Q4" s="232"/>
    </row>
    <row r="5" spans="1:17" ht="8.25" customHeight="1"/>
    <row r="6" spans="1:17" ht="31.2" customHeight="1" thickBot="1">
      <c r="A6" s="13" t="s">
        <v>166</v>
      </c>
      <c r="B6" s="23" t="s">
        <v>20</v>
      </c>
      <c r="C6" s="24" t="s">
        <v>9</v>
      </c>
      <c r="D6" s="23" t="s">
        <v>21</v>
      </c>
      <c r="E6" s="23" t="s">
        <v>18</v>
      </c>
      <c r="F6" s="23" t="s">
        <v>10</v>
      </c>
      <c r="G6" s="23" t="s">
        <v>22</v>
      </c>
      <c r="H6" s="23" t="s">
        <v>26</v>
      </c>
      <c r="I6" s="42" t="s">
        <v>23</v>
      </c>
      <c r="J6" s="26"/>
      <c r="K6" s="133" t="s">
        <v>24</v>
      </c>
      <c r="L6" s="132" t="s">
        <v>9</v>
      </c>
      <c r="M6" s="132" t="s">
        <v>21</v>
      </c>
      <c r="N6" s="38" t="s">
        <v>18</v>
      </c>
      <c r="O6" s="132" t="s">
        <v>25</v>
      </c>
      <c r="P6" s="132" t="s">
        <v>1</v>
      </c>
      <c r="Q6" s="129" t="s">
        <v>158</v>
      </c>
    </row>
    <row r="7" spans="1:17" ht="31.5" customHeight="1" thickTop="1">
      <c r="A7" s="13">
        <f>IF($G7="","",RANK($G7,$G$7:$G$31,1))</f>
        <v>1</v>
      </c>
      <c r="B7" s="72">
        <f>IFERROR(RANK($H7,$H$7:$H$31,1),"")</f>
        <v>4</v>
      </c>
      <c r="C7" s="106">
        <v>10</v>
      </c>
      <c r="D7" s="74" t="str">
        <f>IF($I7="","",VLOOKUP($C7,'リレー名簿（当日名簿変更はここ）'!$A$5:$N$29,13,0))</f>
        <v>小渡　博夢</v>
      </c>
      <c r="E7" s="74">
        <f>IF($I7="","",VLOOKUP($C7,'リレー名簿（当日名簿変更はここ）'!$A$5:$N$29,14,0))</f>
        <v>5</v>
      </c>
      <c r="F7" s="74" t="str">
        <f>IF($I7="","",VLOOKUP($C7,'リレー名簿（当日名簿変更はここ）'!$A$5:$N$29,2,0))</f>
        <v>大里北小学校Ｂ</v>
      </c>
      <c r="G7" s="95">
        <f>IF(I7="","",TEXT(I7,"00!:00!:00")*1)</f>
        <v>1.4699074074074074E-2</v>
      </c>
      <c r="H7" s="79">
        <f>IFERROR(ROUNDDOWN($G7-VLOOKUP(C7,'5'!$C$7:$G$31,5,0),7),"")</f>
        <v>2.199E-3</v>
      </c>
      <c r="I7" s="97">
        <v>2110</v>
      </c>
      <c r="K7" s="136">
        <v>1</v>
      </c>
      <c r="L7" s="40">
        <v>9</v>
      </c>
      <c r="M7" s="40" t="s">
        <v>276</v>
      </c>
      <c r="N7" s="40">
        <v>5</v>
      </c>
      <c r="O7" s="40" t="s">
        <v>184</v>
      </c>
      <c r="P7" s="137">
        <v>1.539351851851852E-2</v>
      </c>
      <c r="Q7" s="130">
        <v>2.0254000000000001E-3</v>
      </c>
    </row>
    <row r="8" spans="1:17" ht="31.5" customHeight="1">
      <c r="A8" s="13">
        <f t="shared" ref="A8:A31" si="0">IF($G8="","",RANK($G8,$G$7:$G$31,1))</f>
        <v>2</v>
      </c>
      <c r="B8" s="75">
        <f t="shared" ref="B8:B31" si="1">IFERROR(RANK($H8,$H$7:$H$31,1),"")</f>
        <v>7</v>
      </c>
      <c r="C8" s="30">
        <v>2</v>
      </c>
      <c r="D8" s="31" t="str">
        <f>IF($I8="","",VLOOKUP($C8,'リレー名簿（当日名簿変更はここ）'!$A$5:$N$29,13,0))</f>
        <v>仲座　大晴</v>
      </c>
      <c r="E8" s="31">
        <f>IF($I8="","",VLOOKUP($C8,'リレー名簿（当日名簿変更はここ）'!$A$5:$N$29,14,0))</f>
        <v>6</v>
      </c>
      <c r="F8" s="31" t="str">
        <f>IF($I8="","",VLOOKUP($C8,'リレー名簿（当日名簿変更はここ）'!$A$5:$N$29,2,0))</f>
        <v>翔南小学校A</v>
      </c>
      <c r="G8" s="39">
        <f t="shared" ref="G8:G31" si="2">IF(I8="","",TEXT(I8,"00!:00!:00")*1)</f>
        <v>1.4826388888888889E-2</v>
      </c>
      <c r="H8" s="80">
        <f>IFERROR(ROUNDDOWN($G8-VLOOKUP(C8,'5'!$C$7:$G$31,5,0),7),"")</f>
        <v>2.2106000000000001E-3</v>
      </c>
      <c r="I8" s="98">
        <v>2121</v>
      </c>
      <c r="K8" s="136">
        <v>2</v>
      </c>
      <c r="L8" s="40">
        <v>15</v>
      </c>
      <c r="M8" s="40" t="s">
        <v>279</v>
      </c>
      <c r="N8" s="40">
        <v>4</v>
      </c>
      <c r="O8" s="40" t="s">
        <v>195</v>
      </c>
      <c r="P8" s="137">
        <v>1.577546296296296E-2</v>
      </c>
      <c r="Q8" s="130">
        <v>2.1180000000000001E-3</v>
      </c>
    </row>
    <row r="9" spans="1:17" ht="31.5" customHeight="1">
      <c r="A9" s="13">
        <f t="shared" si="0"/>
        <v>3</v>
      </c>
      <c r="B9" s="75">
        <f t="shared" si="1"/>
        <v>11</v>
      </c>
      <c r="C9" s="30">
        <v>8</v>
      </c>
      <c r="D9" s="31" t="str">
        <f>IF($I9="","",VLOOKUP($C9,'リレー名簿（当日名簿変更はここ）'!$A$5:$N$29,13,0))</f>
        <v>渡邉　海音</v>
      </c>
      <c r="E9" s="31">
        <f>IF($I9="","",VLOOKUP($C9,'リレー名簿（当日名簿変更はここ）'!$A$5:$N$29,14,0))</f>
        <v>6</v>
      </c>
      <c r="F9" s="31" t="str">
        <f>IF($I9="","",VLOOKUP($C9,'リレー名簿（当日名簿変更はここ）'!$A$5:$N$29,2,0))</f>
        <v>玉城小学校A</v>
      </c>
      <c r="G9" s="39">
        <f t="shared" si="2"/>
        <v>1.4930555555555556E-2</v>
      </c>
      <c r="H9" s="80">
        <f>IFERROR(ROUNDDOWN($G9-VLOOKUP(C9,'5'!$C$7:$G$31,5,0),7),"")</f>
        <v>2.4188999999999999E-3</v>
      </c>
      <c r="I9" s="98">
        <v>2130</v>
      </c>
      <c r="K9" s="136">
        <v>3</v>
      </c>
      <c r="L9" s="40">
        <v>3</v>
      </c>
      <c r="M9" s="40" t="s">
        <v>273</v>
      </c>
      <c r="N9" s="40">
        <v>5</v>
      </c>
      <c r="O9" s="40" t="s">
        <v>172</v>
      </c>
      <c r="P9" s="137">
        <v>1.5219907407407409E-2</v>
      </c>
      <c r="Q9" s="130">
        <v>2.1411999999999998E-3</v>
      </c>
    </row>
    <row r="10" spans="1:17" ht="31.5" customHeight="1">
      <c r="A10" s="13">
        <f t="shared" si="0"/>
        <v>4</v>
      </c>
      <c r="B10" s="75">
        <f t="shared" si="1"/>
        <v>4</v>
      </c>
      <c r="C10" s="30">
        <v>4</v>
      </c>
      <c r="D10" s="31" t="str">
        <f>IF($I10="","",VLOOKUP($C10,'リレー名簿（当日名簿変更はここ）'!$A$5:$N$29,13,0))</f>
        <v>松本　匠</v>
      </c>
      <c r="E10" s="31">
        <f>IF($I10="","",VLOOKUP($C10,'リレー名簿（当日名簿変更はここ）'!$A$5:$N$29,14,0))</f>
        <v>6</v>
      </c>
      <c r="F10" s="31" t="str">
        <f>IF($I10="","",VLOOKUP($C10,'リレー名簿（当日名簿変更はここ）'!$A$5:$N$29,2,0))</f>
        <v>大里南小学校A</v>
      </c>
      <c r="G10" s="39">
        <f t="shared" si="2"/>
        <v>1.5046296296296295E-2</v>
      </c>
      <c r="H10" s="80">
        <f>IFERROR(ROUNDDOWN($G10-VLOOKUP(C10,'5'!$C$7:$G$31,5,0),7),"")</f>
        <v>2.199E-3</v>
      </c>
      <c r="I10" s="98">
        <v>2140</v>
      </c>
      <c r="K10" s="136">
        <v>4</v>
      </c>
      <c r="L10" s="40">
        <v>10</v>
      </c>
      <c r="M10" s="40" t="s">
        <v>268</v>
      </c>
      <c r="N10" s="40">
        <v>5</v>
      </c>
      <c r="O10" s="40" t="s">
        <v>186</v>
      </c>
      <c r="P10" s="137">
        <v>1.4699074074074074E-2</v>
      </c>
      <c r="Q10" s="130">
        <v>2.199E-3</v>
      </c>
    </row>
    <row r="11" spans="1:17" ht="31.5" customHeight="1">
      <c r="A11" s="13">
        <f t="shared" si="0"/>
        <v>5</v>
      </c>
      <c r="B11" s="75">
        <f t="shared" si="1"/>
        <v>12</v>
      </c>
      <c r="C11" s="30">
        <v>1</v>
      </c>
      <c r="D11" s="31" t="str">
        <f>IF($I11="","",VLOOKUP($C11,'リレー名簿（当日名簿変更はここ）'!$A$5:$N$29,13,0))</f>
        <v>新垣　壮太</v>
      </c>
      <c r="E11" s="31">
        <f>IF($I11="","",VLOOKUP($C11,'リレー名簿（当日名簿変更はここ）'!$A$5:$N$29,14,0))</f>
        <v>5</v>
      </c>
      <c r="F11" s="31" t="str">
        <f>IF($I11="","",VLOOKUP($C11,'リレー名簿（当日名簿変更はここ）'!$A$5:$N$29,2,0))</f>
        <v>百名小学校</v>
      </c>
      <c r="G11" s="39">
        <f t="shared" si="2"/>
        <v>1.5162037037037036E-2</v>
      </c>
      <c r="H11" s="80">
        <f>IFERROR(ROUNDDOWN($G11-VLOOKUP(C11,'5'!$C$7:$G$31,5,0),7),"")</f>
        <v>2.4304999999999999E-3</v>
      </c>
      <c r="I11" s="98">
        <v>2150</v>
      </c>
      <c r="K11" s="136">
        <v>4</v>
      </c>
      <c r="L11" s="40">
        <v>4</v>
      </c>
      <c r="M11" s="40" t="s">
        <v>271</v>
      </c>
      <c r="N11" s="40">
        <v>6</v>
      </c>
      <c r="O11" s="40" t="s">
        <v>174</v>
      </c>
      <c r="P11" s="137">
        <v>1.5046296296296295E-2</v>
      </c>
      <c r="Q11" s="130">
        <v>2.199E-3</v>
      </c>
    </row>
    <row r="12" spans="1:17" ht="31.5" customHeight="1">
      <c r="A12" s="13">
        <f t="shared" si="0"/>
        <v>6</v>
      </c>
      <c r="B12" s="75">
        <f t="shared" si="1"/>
        <v>3</v>
      </c>
      <c r="C12" s="30">
        <v>3</v>
      </c>
      <c r="D12" s="31" t="str">
        <f>IF($I12="","",VLOOKUP($C12,'リレー名簿（当日名簿変更はここ）'!$A$5:$N$29,13,0))</f>
        <v>小渡　隼斗</v>
      </c>
      <c r="E12" s="31">
        <f>IF($I12="","",VLOOKUP($C12,'リレー名簿（当日名簿変更はここ）'!$A$5:$N$29,14,0))</f>
        <v>5</v>
      </c>
      <c r="F12" s="31" t="str">
        <f>IF($I12="","",VLOOKUP($C12,'リレー名簿（当日名簿変更はここ）'!$A$5:$N$29,2,0))</f>
        <v>翔南小学校Ｂ</v>
      </c>
      <c r="G12" s="39">
        <f t="shared" si="2"/>
        <v>1.5219907407407409E-2</v>
      </c>
      <c r="H12" s="80">
        <f>IFERROR(ROUNDDOWN($G12-VLOOKUP(C12,'5'!$C$7:$G$31,5,0),7),"")</f>
        <v>2.1411999999999998E-3</v>
      </c>
      <c r="I12" s="98">
        <v>2155</v>
      </c>
      <c r="K12" s="136">
        <v>4</v>
      </c>
      <c r="L12" s="40">
        <v>12</v>
      </c>
      <c r="M12" s="40" t="s">
        <v>277</v>
      </c>
      <c r="N12" s="40">
        <v>4</v>
      </c>
      <c r="O12" s="40" t="s">
        <v>190</v>
      </c>
      <c r="P12" s="137">
        <v>1.545138888888889E-2</v>
      </c>
      <c r="Q12" s="130">
        <v>2.199E-3</v>
      </c>
    </row>
    <row r="13" spans="1:17" ht="31.5" customHeight="1">
      <c r="A13" s="13">
        <f t="shared" si="0"/>
        <v>7</v>
      </c>
      <c r="B13" s="75">
        <f t="shared" si="1"/>
        <v>8</v>
      </c>
      <c r="C13" s="30">
        <v>16</v>
      </c>
      <c r="D13" s="31" t="str">
        <f>IF($I13="","",VLOOKUP($C13,'リレー名簿（当日名簿変更はここ）'!$A$5:$N$29,13,0))</f>
        <v>石原　陽</v>
      </c>
      <c r="E13" s="31">
        <f>IF($I13="","",VLOOKUP($C13,'リレー名簿（当日名簿変更はここ）'!$A$5:$N$29,14,0))</f>
        <v>6</v>
      </c>
      <c r="F13" s="31" t="str">
        <f>IF($I13="","",VLOOKUP($C13,'リレー名簿（当日名簿変更はここ）'!$A$5:$N$29,2,0))</f>
        <v>津嘉山小学校A</v>
      </c>
      <c r="G13" s="39">
        <f t="shared" si="2"/>
        <v>1.5266203703703705E-2</v>
      </c>
      <c r="H13" s="80">
        <f>IFERROR(ROUNDDOWN($G13-VLOOKUP(C13,'5'!$C$7:$G$31,5,0),7),"")</f>
        <v>2.2453E-3</v>
      </c>
      <c r="I13" s="98">
        <v>2159</v>
      </c>
      <c r="K13" s="136">
        <v>7</v>
      </c>
      <c r="L13" s="40">
        <v>2</v>
      </c>
      <c r="M13" s="40" t="s">
        <v>269</v>
      </c>
      <c r="N13" s="40">
        <v>6</v>
      </c>
      <c r="O13" s="40" t="s">
        <v>170</v>
      </c>
      <c r="P13" s="137">
        <v>1.4826388888888889E-2</v>
      </c>
      <c r="Q13" s="130">
        <v>2.2106000000000001E-3</v>
      </c>
    </row>
    <row r="14" spans="1:17" ht="31.5" customHeight="1">
      <c r="A14" s="13">
        <f t="shared" si="0"/>
        <v>8</v>
      </c>
      <c r="B14" s="75">
        <f t="shared" si="1"/>
        <v>9</v>
      </c>
      <c r="C14" s="30">
        <v>5</v>
      </c>
      <c r="D14" s="31" t="str">
        <f>IF($I14="","",VLOOKUP($C14,'リレー名簿（当日名簿変更はここ）'!$A$5:$N$29,13,0))</f>
        <v>岩瀬　想介</v>
      </c>
      <c r="E14" s="31">
        <f>IF($I14="","",VLOOKUP($C14,'リレー名簿（当日名簿変更はここ）'!$A$5:$N$29,14,0))</f>
        <v>6</v>
      </c>
      <c r="F14" s="31" t="str">
        <f>IF($I14="","",VLOOKUP($C14,'リレー名簿（当日名簿変更はここ）'!$A$5:$N$29,2,0))</f>
        <v>久高小学校</v>
      </c>
      <c r="G14" s="39">
        <f t="shared" si="2"/>
        <v>1.5277777777777777E-2</v>
      </c>
      <c r="H14" s="80">
        <f>IFERROR(ROUNDDOWN($G14-VLOOKUP(C14,'5'!$C$7:$G$31,5,0),7),"")</f>
        <v>2.3148000000000001E-3</v>
      </c>
      <c r="I14" s="98">
        <v>2200</v>
      </c>
      <c r="K14" s="136">
        <v>8</v>
      </c>
      <c r="L14" s="40">
        <v>16</v>
      </c>
      <c r="M14" s="40" t="s">
        <v>274</v>
      </c>
      <c r="N14" s="40">
        <v>6</v>
      </c>
      <c r="O14" s="40" t="s">
        <v>197</v>
      </c>
      <c r="P14" s="137">
        <v>1.5266203703703705E-2</v>
      </c>
      <c r="Q14" s="130">
        <v>2.2453E-3</v>
      </c>
    </row>
    <row r="15" spans="1:17" ht="31.5" customHeight="1">
      <c r="A15" s="13">
        <f t="shared" si="0"/>
        <v>9</v>
      </c>
      <c r="B15" s="75">
        <f t="shared" si="1"/>
        <v>1</v>
      </c>
      <c r="C15" s="30">
        <v>9</v>
      </c>
      <c r="D15" s="31" t="str">
        <f>IF($I15="","",VLOOKUP($C15,'リレー名簿（当日名簿変更はここ）'!$A$5:$N$29,13,0))</f>
        <v>大城　海王</v>
      </c>
      <c r="E15" s="31">
        <f>IF($I15="","",VLOOKUP($C15,'リレー名簿（当日名簿変更はここ）'!$A$5:$N$29,14,0))</f>
        <v>5</v>
      </c>
      <c r="F15" s="31" t="str">
        <f>IF($I15="","",VLOOKUP($C15,'リレー名簿（当日名簿変更はここ）'!$A$5:$N$29,2,0))</f>
        <v>玉城小学校Ｂ</v>
      </c>
      <c r="G15" s="39">
        <f t="shared" si="2"/>
        <v>1.539351851851852E-2</v>
      </c>
      <c r="H15" s="80">
        <f>IFERROR(ROUNDDOWN($G15-VLOOKUP(C15,'5'!$C$7:$G$31,5,0),7),"")</f>
        <v>2.0254000000000001E-3</v>
      </c>
      <c r="I15" s="98">
        <v>2210</v>
      </c>
      <c r="K15" s="136">
        <v>9</v>
      </c>
      <c r="L15" s="40">
        <v>5</v>
      </c>
      <c r="M15" s="40" t="s">
        <v>275</v>
      </c>
      <c r="N15" s="40">
        <v>6</v>
      </c>
      <c r="O15" s="40" t="s">
        <v>176</v>
      </c>
      <c r="P15" s="137">
        <v>1.5277777777777777E-2</v>
      </c>
      <c r="Q15" s="130">
        <v>2.3148000000000001E-3</v>
      </c>
    </row>
    <row r="16" spans="1:17" ht="31.5" customHeight="1">
      <c r="A16" s="13">
        <f t="shared" si="0"/>
        <v>10</v>
      </c>
      <c r="B16" s="75">
        <f t="shared" si="1"/>
        <v>4</v>
      </c>
      <c r="C16" s="30">
        <v>12</v>
      </c>
      <c r="D16" s="31" t="str">
        <f>IF($I16="","",VLOOKUP($C16,'リレー名簿（当日名簿変更はここ）'!$A$5:$N$29,13,0))</f>
        <v>志喜屋　俊一郎</v>
      </c>
      <c r="E16" s="31">
        <f>IF($I16="","",VLOOKUP($C16,'リレー名簿（当日名簿変更はここ）'!$A$5:$N$29,14,0))</f>
        <v>4</v>
      </c>
      <c r="F16" s="31" t="str">
        <f>IF($I16="","",VLOOKUP($C16,'リレー名簿（当日名簿変更はここ）'!$A$5:$N$29,2,0))</f>
        <v>北丘小学校A</v>
      </c>
      <c r="G16" s="39">
        <f t="shared" si="2"/>
        <v>1.545138888888889E-2</v>
      </c>
      <c r="H16" s="80">
        <f>IFERROR(ROUNDDOWN($G16-VLOOKUP(C16,'5'!$C$7:$G$31,5,0),7),"")</f>
        <v>2.199E-3</v>
      </c>
      <c r="I16" s="98">
        <v>2215</v>
      </c>
      <c r="K16" s="136">
        <v>9</v>
      </c>
      <c r="L16" s="40">
        <v>7</v>
      </c>
      <c r="M16" s="40" t="s">
        <v>278</v>
      </c>
      <c r="N16" s="40">
        <v>5</v>
      </c>
      <c r="O16" s="40" t="s">
        <v>180</v>
      </c>
      <c r="P16" s="137">
        <v>1.5509259259259257E-2</v>
      </c>
      <c r="Q16" s="130">
        <v>2.3148000000000001E-3</v>
      </c>
    </row>
    <row r="17" spans="1:17" ht="31.5" customHeight="1">
      <c r="A17" s="13">
        <f t="shared" si="0"/>
        <v>11</v>
      </c>
      <c r="B17" s="75">
        <f t="shared" si="1"/>
        <v>9</v>
      </c>
      <c r="C17" s="30">
        <v>7</v>
      </c>
      <c r="D17" s="31" t="str">
        <f>IF($I17="","",VLOOKUP($C17,'リレー名簿（当日名簿変更はここ）'!$A$5:$N$29,13,0))</f>
        <v>羽鳥　義人</v>
      </c>
      <c r="E17" s="31">
        <f>IF($I17="","",VLOOKUP($C17,'リレー名簿（当日名簿変更はここ）'!$A$5:$N$29,14,0))</f>
        <v>5</v>
      </c>
      <c r="F17" s="31" t="str">
        <f>IF($I17="","",VLOOKUP($C17,'リレー名簿（当日名簿変更はここ）'!$A$5:$N$29,2,0))</f>
        <v>知念小学校Ｂ</v>
      </c>
      <c r="G17" s="39">
        <f t="shared" si="2"/>
        <v>1.5509259259259257E-2</v>
      </c>
      <c r="H17" s="80">
        <f>IFERROR(ROUNDDOWN($G17-VLOOKUP(C17,'5'!$C$7:$G$31,5,0),7),"")</f>
        <v>2.3148000000000001E-3</v>
      </c>
      <c r="I17" s="98">
        <v>2220</v>
      </c>
      <c r="K17" s="136">
        <v>11</v>
      </c>
      <c r="L17" s="40">
        <v>8</v>
      </c>
      <c r="M17" s="40" t="s">
        <v>270</v>
      </c>
      <c r="N17" s="40">
        <v>6</v>
      </c>
      <c r="O17" s="40" t="s">
        <v>182</v>
      </c>
      <c r="P17" s="137">
        <v>1.4930555555555556E-2</v>
      </c>
      <c r="Q17" s="130">
        <v>2.4188999999999999E-3</v>
      </c>
    </row>
    <row r="18" spans="1:17" ht="31.5" customHeight="1">
      <c r="A18" s="13">
        <f t="shared" si="0"/>
        <v>12</v>
      </c>
      <c r="B18" s="75">
        <f t="shared" si="1"/>
        <v>2</v>
      </c>
      <c r="C18" s="30">
        <v>15</v>
      </c>
      <c r="D18" s="31" t="str">
        <f>IF($I18="","",VLOOKUP($C18,'リレー名簿（当日名簿変更はここ）'!$A$5:$N$29,13,0))</f>
        <v>岸本　采士</v>
      </c>
      <c r="E18" s="31">
        <f>IF($I18="","",VLOOKUP($C18,'リレー名簿（当日名簿変更はここ）'!$A$5:$N$29,14,0))</f>
        <v>4</v>
      </c>
      <c r="F18" s="31" t="str">
        <f>IF($I18="","",VLOOKUP($C18,'リレー名簿（当日名簿変更はここ）'!$A$5:$N$29,2,0))</f>
        <v>佐敷小Ｂ</v>
      </c>
      <c r="G18" s="39">
        <f t="shared" si="2"/>
        <v>1.577546296296296E-2</v>
      </c>
      <c r="H18" s="80">
        <f>IFERROR(ROUNDDOWN($G18-VLOOKUP(C18,'5'!$C$7:$G$31,5,0),7),"")</f>
        <v>2.1180000000000001E-3</v>
      </c>
      <c r="I18" s="98">
        <v>2243</v>
      </c>
      <c r="K18" s="136">
        <v>12</v>
      </c>
      <c r="L18" s="40">
        <v>1</v>
      </c>
      <c r="M18" s="40" t="s">
        <v>272</v>
      </c>
      <c r="N18" s="40">
        <v>5</v>
      </c>
      <c r="O18" s="40" t="s">
        <v>168</v>
      </c>
      <c r="P18" s="137">
        <v>1.5162037037037036E-2</v>
      </c>
      <c r="Q18" s="130">
        <v>2.4304999999999999E-3</v>
      </c>
    </row>
    <row r="19" spans="1:17" ht="31.5" customHeight="1">
      <c r="A19" s="13">
        <f t="shared" si="0"/>
        <v>13</v>
      </c>
      <c r="B19" s="75">
        <f t="shared" si="1"/>
        <v>12</v>
      </c>
      <c r="C19" s="30">
        <v>20</v>
      </c>
      <c r="D19" s="31" t="str">
        <f>IF($I19="","",VLOOKUP($C19,'リレー名簿（当日名簿変更はここ）'!$A$5:$N$29,13,0))</f>
        <v>宮平　淳弘</v>
      </c>
      <c r="E19" s="31">
        <f>IF($I19="","",VLOOKUP($C19,'リレー名簿（当日名簿変更はここ）'!$A$5:$N$29,14,0))</f>
        <v>4</v>
      </c>
      <c r="F19" s="31" t="str">
        <f>IF($I19="","",VLOOKUP($C19,'リレー名簿（当日名簿変更はここ）'!$A$5:$N$29,2,0))</f>
        <v>与那原小学校B</v>
      </c>
      <c r="G19" s="39">
        <f t="shared" si="2"/>
        <v>1.5856481481481482E-2</v>
      </c>
      <c r="H19" s="80">
        <f>IFERROR(ROUNDDOWN($G19-VLOOKUP(C19,'5'!$C$7:$G$31,5,0),7),"")</f>
        <v>2.4304999999999999E-3</v>
      </c>
      <c r="I19" s="98">
        <v>2250</v>
      </c>
      <c r="K19" s="136">
        <v>12</v>
      </c>
      <c r="L19" s="40">
        <v>20</v>
      </c>
      <c r="M19" s="40" t="s">
        <v>280</v>
      </c>
      <c r="N19" s="40">
        <v>4</v>
      </c>
      <c r="O19" s="40" t="s">
        <v>205</v>
      </c>
      <c r="P19" s="137">
        <v>1.5856481481481482E-2</v>
      </c>
      <c r="Q19" s="130">
        <v>2.4304999999999999E-3</v>
      </c>
    </row>
    <row r="20" spans="1:17" ht="31.5" customHeight="1">
      <c r="A20" s="13">
        <f t="shared" si="0"/>
        <v>14</v>
      </c>
      <c r="B20" s="75">
        <f t="shared" si="1"/>
        <v>12</v>
      </c>
      <c r="C20" s="30">
        <v>11</v>
      </c>
      <c r="D20" s="31" t="str">
        <f>IF($I20="","",VLOOKUP($C20,'リレー名簿（当日名簿変更はここ）'!$A$5:$N$29,13,0))</f>
        <v>當間　心哉</v>
      </c>
      <c r="E20" s="31">
        <f>IF($I20="","",VLOOKUP($C20,'リレー名簿（当日名簿変更はここ）'!$A$5:$N$29,14,0))</f>
        <v>6</v>
      </c>
      <c r="F20" s="31" t="str">
        <f>IF($I20="","",VLOOKUP($C20,'リレー名簿（当日名簿変更はここ）'!$A$5:$N$29,2,0))</f>
        <v>大里北小学校A</v>
      </c>
      <c r="G20" s="39">
        <f t="shared" si="2"/>
        <v>1.5972222222222224E-2</v>
      </c>
      <c r="H20" s="80">
        <f>IFERROR(ROUNDDOWN($G20-VLOOKUP(C20,'5'!$C$7:$G$31,5,0),7),"")</f>
        <v>2.4304999999999999E-3</v>
      </c>
      <c r="I20" s="98">
        <v>2300</v>
      </c>
      <c r="K20" s="134">
        <v>12</v>
      </c>
      <c r="L20" s="135">
        <v>11</v>
      </c>
      <c r="M20" s="135" t="s">
        <v>281</v>
      </c>
      <c r="N20" s="135">
        <v>6</v>
      </c>
      <c r="O20" s="135" t="s">
        <v>188</v>
      </c>
      <c r="P20" s="151">
        <v>1.5972222222222224E-2</v>
      </c>
      <c r="Q20" s="166">
        <v>2.4304999999999999E-3</v>
      </c>
    </row>
    <row r="21" spans="1:17" ht="31.5" customHeight="1">
      <c r="A21" s="13">
        <f t="shared" si="0"/>
        <v>15</v>
      </c>
      <c r="B21" s="75">
        <f t="shared" si="1"/>
        <v>17</v>
      </c>
      <c r="C21" s="30">
        <v>14</v>
      </c>
      <c r="D21" s="31" t="str">
        <f>IF($I21="","",VLOOKUP($C21,'リレー名簿（当日名簿変更はここ）'!$A$5:$N$29,13,0))</f>
        <v>城間　盛邦</v>
      </c>
      <c r="E21" s="31">
        <f>IF($I21="","",VLOOKUP($C21,'リレー名簿（当日名簿変更はここ）'!$A$5:$N$29,14,0))</f>
        <v>6</v>
      </c>
      <c r="F21" s="31" t="str">
        <f>IF($I21="","",VLOOKUP($C21,'リレー名簿（当日名簿変更はここ）'!$A$5:$N$29,2,0))</f>
        <v>佐敷小A</v>
      </c>
      <c r="G21" s="39">
        <f t="shared" si="2"/>
        <v>1.5983796296296295E-2</v>
      </c>
      <c r="H21" s="80">
        <f>IFERROR(ROUNDDOWN($G21-VLOOKUP(C21,'5'!$C$7:$G$31,5,0),7),"")</f>
        <v>3.0208000000000001E-3</v>
      </c>
      <c r="I21" s="98">
        <v>2301</v>
      </c>
      <c r="K21" s="136">
        <v>15</v>
      </c>
      <c r="L21" s="40">
        <v>13</v>
      </c>
      <c r="M21" s="40" t="s">
        <v>287</v>
      </c>
      <c r="N21" s="40">
        <v>5</v>
      </c>
      <c r="O21" s="40" t="s">
        <v>192</v>
      </c>
      <c r="P21" s="137">
        <v>1.6493055555555556E-2</v>
      </c>
      <c r="Q21" s="130">
        <v>2.7198999999999999E-3</v>
      </c>
    </row>
    <row r="22" spans="1:17" ht="31.5" customHeight="1">
      <c r="A22" s="13">
        <f t="shared" si="0"/>
        <v>16</v>
      </c>
      <c r="B22" s="75">
        <f t="shared" si="1"/>
        <v>16</v>
      </c>
      <c r="C22" s="30">
        <v>6</v>
      </c>
      <c r="D22" s="31" t="str">
        <f>IF($I22="","",VLOOKUP($C22,'リレー名簿（当日名簿変更はここ）'!$A$5:$N$29,13,0))</f>
        <v>長田　宏河</v>
      </c>
      <c r="E22" s="31">
        <f>IF($I22="","",VLOOKUP($C22,'リレー名簿（当日名簿変更はここ）'!$A$5:$N$29,14,0))</f>
        <v>6</v>
      </c>
      <c r="F22" s="31" t="str">
        <f>IF($I22="","",VLOOKUP($C22,'リレー名簿（当日名簿変更はここ）'!$A$5:$N$29,2,0))</f>
        <v>知念小学校A</v>
      </c>
      <c r="G22" s="39">
        <f t="shared" si="2"/>
        <v>1.6087962962962964E-2</v>
      </c>
      <c r="H22" s="80">
        <f>IFERROR(ROUNDDOWN($G22-VLOOKUP(C22,'5'!$C$7:$G$31,5,0),7),"")</f>
        <v>2.8356000000000002E-3</v>
      </c>
      <c r="I22" s="98">
        <v>2310</v>
      </c>
      <c r="K22" s="134">
        <v>16</v>
      </c>
      <c r="L22" s="135">
        <v>6</v>
      </c>
      <c r="M22" s="135" t="s">
        <v>283</v>
      </c>
      <c r="N22" s="135">
        <v>6</v>
      </c>
      <c r="O22" s="135" t="s">
        <v>178</v>
      </c>
      <c r="P22" s="151">
        <v>1.6087962962962964E-2</v>
      </c>
      <c r="Q22" s="166">
        <v>2.8356000000000002E-3</v>
      </c>
    </row>
    <row r="23" spans="1:17" ht="31.5" customHeight="1">
      <c r="A23" s="13">
        <f t="shared" si="0"/>
        <v>17</v>
      </c>
      <c r="B23" s="76">
        <f t="shared" si="1"/>
        <v>19</v>
      </c>
      <c r="C23" s="30">
        <v>17</v>
      </c>
      <c r="D23" s="66" t="str">
        <f>IF($I23="","",VLOOKUP($C23,'リレー名簿（当日名簿変更はここ）'!$A$5:$N$29,13,0))</f>
        <v>安里　友希</v>
      </c>
      <c r="E23" s="66">
        <f>IF($I23="","",VLOOKUP($C23,'リレー名簿（当日名簿変更はここ）'!$A$5:$N$29,14,0))</f>
        <v>4</v>
      </c>
      <c r="F23" s="66" t="str">
        <f>IF($I23="","",VLOOKUP($C23,'リレー名簿（当日名簿変更はここ）'!$A$5:$N$29,2,0))</f>
        <v>津嘉山小学校B</v>
      </c>
      <c r="G23" s="124">
        <f t="shared" si="2"/>
        <v>1.6203703703703703E-2</v>
      </c>
      <c r="H23" s="125">
        <f>IFERROR(ROUNDDOWN($G23-VLOOKUP(C23,'5'!$C$7:$G$31,5,0),7),"")</f>
        <v>3.1365E-3</v>
      </c>
      <c r="I23" s="98">
        <v>2320</v>
      </c>
      <c r="K23" s="136">
        <v>17</v>
      </c>
      <c r="L23" s="40">
        <v>14</v>
      </c>
      <c r="M23" s="40" t="s">
        <v>282</v>
      </c>
      <c r="N23" s="40">
        <v>4</v>
      </c>
      <c r="O23" s="40" t="s">
        <v>27</v>
      </c>
      <c r="P23" s="137">
        <v>1.5983796296296295E-2</v>
      </c>
      <c r="Q23" s="130">
        <v>3.0208000000000001E-3</v>
      </c>
    </row>
    <row r="24" spans="1:17" ht="31.5" customHeight="1">
      <c r="A24" s="13">
        <f t="shared" si="0"/>
        <v>18</v>
      </c>
      <c r="B24" s="75">
        <f t="shared" si="1"/>
        <v>19</v>
      </c>
      <c r="C24" s="30">
        <v>19</v>
      </c>
      <c r="D24" s="31" t="str">
        <f>IF($I24="","",VLOOKUP($C24,'リレー名簿（当日名簿変更はここ）'!$A$5:$N$29,13,0))</f>
        <v>本村　一道</v>
      </c>
      <c r="E24" s="31">
        <f>IF($I24="","",VLOOKUP($C24,'リレー名簿（当日名簿変更はここ）'!$A$5:$N$29,14,0))</f>
        <v>6</v>
      </c>
      <c r="F24" s="116" t="str">
        <f>IF($I24="","",VLOOKUP($C24,'リレー名簿（当日名簿変更はここ）'!$A$5:$N$29,2,0))</f>
        <v>与那原小学校A</v>
      </c>
      <c r="G24" s="83">
        <f t="shared" si="2"/>
        <v>1.621527777777778E-2</v>
      </c>
      <c r="H24" s="80">
        <f>IFERROR(ROUNDDOWN($G24-VLOOKUP(C24,'5'!$C$7:$G$31,5,0),7),"")</f>
        <v>3.1365E-3</v>
      </c>
      <c r="I24" s="127">
        <v>2321</v>
      </c>
      <c r="K24" s="134">
        <v>17</v>
      </c>
      <c r="L24" s="135">
        <v>18</v>
      </c>
      <c r="M24" s="135" t="s">
        <v>286</v>
      </c>
      <c r="N24" s="135">
        <v>6</v>
      </c>
      <c r="O24" s="135" t="s">
        <v>201</v>
      </c>
      <c r="P24" s="151">
        <v>1.622685185185185E-2</v>
      </c>
      <c r="Q24" s="166">
        <v>3.0208000000000001E-3</v>
      </c>
    </row>
    <row r="25" spans="1:17" ht="31.5" customHeight="1">
      <c r="A25" s="13">
        <f t="shared" si="0"/>
        <v>19</v>
      </c>
      <c r="B25" s="75">
        <f t="shared" si="1"/>
        <v>17</v>
      </c>
      <c r="C25" s="30">
        <v>18</v>
      </c>
      <c r="D25" s="31" t="str">
        <f>IF($I25="","",VLOOKUP($C25,'リレー名簿（当日名簿変更はここ）'!$A$5:$N$29,13,0))</f>
        <v>當眞　蓮ノ介</v>
      </c>
      <c r="E25" s="31">
        <f>IF($I25="","",VLOOKUP($C25,'リレー名簿（当日名簿変更はここ）'!$A$5:$N$29,14,0))</f>
        <v>6</v>
      </c>
      <c r="F25" s="116" t="str">
        <f>IF($I25="","",VLOOKUP($C25,'リレー名簿（当日名簿変更はここ）'!$A$5:$N$29,2,0))</f>
        <v>馬天小学校</v>
      </c>
      <c r="G25" s="83">
        <f t="shared" si="2"/>
        <v>1.622685185185185E-2</v>
      </c>
      <c r="H25" s="80">
        <f>IFERROR(ROUNDDOWN($G25-VLOOKUP(C25,'5'!$C$7:$G$31,5,0),7),"")</f>
        <v>3.0208000000000001E-3</v>
      </c>
      <c r="I25" s="127">
        <v>2322</v>
      </c>
      <c r="K25" s="136">
        <v>19</v>
      </c>
      <c r="L25" s="40">
        <v>17</v>
      </c>
      <c r="M25" s="40" t="s">
        <v>284</v>
      </c>
      <c r="N25" s="40">
        <v>4</v>
      </c>
      <c r="O25" s="40" t="s">
        <v>199</v>
      </c>
      <c r="P25" s="137">
        <v>1.6203703703703703E-2</v>
      </c>
      <c r="Q25" s="130">
        <v>3.1365E-3</v>
      </c>
    </row>
    <row r="26" spans="1:17" ht="31.5" customHeight="1">
      <c r="A26" s="13">
        <f t="shared" si="0"/>
        <v>20</v>
      </c>
      <c r="B26" s="75">
        <f t="shared" si="1"/>
        <v>15</v>
      </c>
      <c r="C26" s="30">
        <v>13</v>
      </c>
      <c r="D26" s="31" t="str">
        <f>IF($I26="","",VLOOKUP($C26,'リレー名簿（当日名簿変更はここ）'!$A$5:$N$29,13,0))</f>
        <v>依光　凌旺</v>
      </c>
      <c r="E26" s="31">
        <f>IF($I26="","",VLOOKUP($C26,'リレー名簿（当日名簿変更はここ）'!$A$5:$N$29,14,0))</f>
        <v>5</v>
      </c>
      <c r="F26" s="116" t="str">
        <f>IF($I26="","",VLOOKUP($C26,'リレー名簿（当日名簿変更はここ）'!$A$5:$N$29,2,0))</f>
        <v>北丘小学校B</v>
      </c>
      <c r="G26" s="83">
        <f t="shared" si="2"/>
        <v>1.6493055555555556E-2</v>
      </c>
      <c r="H26" s="80">
        <f>IFERROR(ROUNDDOWN($G26-VLOOKUP(C26,'5'!$C$7:$G$31,5,0),7),"")</f>
        <v>2.7198999999999999E-3</v>
      </c>
      <c r="I26" s="127">
        <v>2345</v>
      </c>
      <c r="K26" s="136">
        <v>19</v>
      </c>
      <c r="L26" s="40">
        <v>19</v>
      </c>
      <c r="M26" s="40" t="s">
        <v>285</v>
      </c>
      <c r="N26" s="40">
        <v>6</v>
      </c>
      <c r="O26" s="40" t="s">
        <v>203</v>
      </c>
      <c r="P26" s="137">
        <v>1.621527777777778E-2</v>
      </c>
      <c r="Q26" s="130">
        <v>3.1365E-3</v>
      </c>
    </row>
    <row r="27" spans="1:17" ht="31.5" customHeight="1">
      <c r="A27" s="13" t="str">
        <f t="shared" si="0"/>
        <v/>
      </c>
      <c r="B27" s="75" t="str">
        <f t="shared" si="1"/>
        <v/>
      </c>
      <c r="C27" s="30"/>
      <c r="D27" s="31" t="str">
        <f>IF($I27="","",VLOOKUP($C27,'リレー名簿（当日名簿変更はここ）'!$A$5:$N$29,13,0))</f>
        <v/>
      </c>
      <c r="E27" s="31" t="str">
        <f>IF($I27="","",VLOOKUP($C27,'リレー名簿（当日名簿変更はここ）'!$A$5:$N$29,14,0))</f>
        <v/>
      </c>
      <c r="F27" s="116" t="str">
        <f>IF($I27="","",VLOOKUP($C27,'リレー名簿（当日名簿変更はここ）'!$A$5:$N$29,2,0))</f>
        <v/>
      </c>
      <c r="G27" s="83" t="str">
        <f t="shared" si="2"/>
        <v/>
      </c>
      <c r="H27" s="80" t="str">
        <f>IFERROR(ROUNDDOWN($G27-VLOOKUP(C27,'5'!$C$7:$G$31,5,0),7),"")</f>
        <v/>
      </c>
      <c r="I27" s="127"/>
      <c r="K27" s="134"/>
      <c r="L27" s="135"/>
      <c r="M27" s="135"/>
      <c r="N27" s="135"/>
      <c r="O27" s="135"/>
      <c r="P27" s="151"/>
      <c r="Q27" s="166"/>
    </row>
    <row r="28" spans="1:17" ht="31.5" customHeight="1">
      <c r="A28" s="13" t="str">
        <f t="shared" si="0"/>
        <v/>
      </c>
      <c r="B28" s="75" t="str">
        <f t="shared" si="1"/>
        <v/>
      </c>
      <c r="C28" s="30"/>
      <c r="D28" s="31" t="str">
        <f>IF($I28="","",VLOOKUP($C28,'リレー名簿（当日名簿変更はここ）'!$A$5:$N$29,13,0))</f>
        <v/>
      </c>
      <c r="E28" s="31" t="str">
        <f>IF($I28="","",VLOOKUP($C28,'リレー名簿（当日名簿変更はここ）'!$A$5:$N$29,14,0))</f>
        <v/>
      </c>
      <c r="F28" s="116" t="str">
        <f>IF($I28="","",VLOOKUP($C28,'リレー名簿（当日名簿変更はここ）'!$A$5:$N$29,2,0))</f>
        <v/>
      </c>
      <c r="G28" s="83" t="str">
        <f t="shared" si="2"/>
        <v/>
      </c>
      <c r="H28" s="80" t="str">
        <f>IFERROR(ROUNDDOWN($G28-VLOOKUP(C28,'5'!$C$7:$G$31,5,0),7),"")</f>
        <v/>
      </c>
      <c r="I28" s="127"/>
      <c r="K28" s="134"/>
      <c r="L28" s="135"/>
      <c r="M28" s="135"/>
      <c r="N28" s="135"/>
      <c r="O28" s="135"/>
      <c r="P28" s="151"/>
      <c r="Q28" s="166"/>
    </row>
    <row r="29" spans="1:17" ht="31.5" customHeight="1">
      <c r="A29" s="13" t="str">
        <f t="shared" si="0"/>
        <v/>
      </c>
      <c r="B29" s="75" t="str">
        <f t="shared" si="1"/>
        <v/>
      </c>
      <c r="C29" s="30"/>
      <c r="D29" s="31" t="str">
        <f>IF($I29="","",VLOOKUP($C29,'リレー名簿（当日名簿変更はここ）'!$A$5:$N$29,13,0))</f>
        <v/>
      </c>
      <c r="E29" s="31" t="str">
        <f>IF($I29="","",VLOOKUP($C29,'リレー名簿（当日名簿変更はここ）'!$A$5:$N$29,14,0))</f>
        <v/>
      </c>
      <c r="F29" s="116" t="str">
        <f>IF($I29="","",VLOOKUP($C29,'リレー名簿（当日名簿変更はここ）'!$A$5:$N$29,2,0))</f>
        <v/>
      </c>
      <c r="G29" s="83" t="str">
        <f t="shared" si="2"/>
        <v/>
      </c>
      <c r="H29" s="80" t="str">
        <f>IFERROR(ROUNDDOWN($G29-VLOOKUP(C29,'5'!$C$7:$G$31,5,0),7),"")</f>
        <v/>
      </c>
      <c r="I29" s="140"/>
      <c r="K29" s="134"/>
      <c r="L29" s="135"/>
      <c r="M29" s="135"/>
      <c r="N29" s="135"/>
      <c r="O29" s="135"/>
      <c r="P29" s="151"/>
      <c r="Q29" s="166"/>
    </row>
    <row r="30" spans="1:17" ht="31.5" customHeight="1">
      <c r="A30" s="13" t="str">
        <f t="shared" si="0"/>
        <v/>
      </c>
      <c r="B30" s="75" t="str">
        <f t="shared" si="1"/>
        <v/>
      </c>
      <c r="C30" s="30"/>
      <c r="D30" s="31" t="str">
        <f>IF($I30="","",VLOOKUP($C30,'リレー名簿（当日名簿変更はここ）'!$A$5:$N$29,13,0))</f>
        <v/>
      </c>
      <c r="E30" s="31" t="str">
        <f>IF($I30="","",VLOOKUP($C30,'リレー名簿（当日名簿変更はここ）'!$A$5:$N$29,14,0))</f>
        <v/>
      </c>
      <c r="F30" s="116" t="str">
        <f>IF($I30="","",VLOOKUP($C30,'リレー名簿（当日名簿変更はここ）'!$A$5:$N$29,2,0))</f>
        <v/>
      </c>
      <c r="G30" s="83" t="str">
        <f t="shared" si="2"/>
        <v/>
      </c>
      <c r="H30" s="80" t="str">
        <f>IFERROR(ROUNDDOWN($G30-VLOOKUP(C30,'5'!$C$7:$G$31,5,0),7),"")</f>
        <v/>
      </c>
      <c r="I30" s="140"/>
      <c r="K30" s="134"/>
      <c r="L30" s="135"/>
      <c r="M30" s="135"/>
      <c r="N30" s="135"/>
      <c r="O30" s="135"/>
      <c r="P30" s="151"/>
      <c r="Q30" s="166"/>
    </row>
    <row r="31" spans="1:17" ht="31.5" customHeight="1" thickBot="1">
      <c r="A31" s="13" t="str">
        <f t="shared" si="0"/>
        <v/>
      </c>
      <c r="B31" s="77" t="str">
        <f t="shared" si="1"/>
        <v/>
      </c>
      <c r="C31" s="126"/>
      <c r="D31" s="78" t="str">
        <f>IF($I31="","",VLOOKUP($C31,'リレー名簿（当日名簿変更はここ）'!$A$5:$N$29,13,0))</f>
        <v/>
      </c>
      <c r="E31" s="78" t="str">
        <f>IF($I31="","",VLOOKUP($C31,'リレー名簿（当日名簿変更はここ）'!$A$5:$N$29,14,0))</f>
        <v/>
      </c>
      <c r="F31" s="117" t="str">
        <f>IF($I31="","",VLOOKUP($C31,'リレー名簿（当日名簿変更はここ）'!$A$5:$N$29,2,0))</f>
        <v/>
      </c>
      <c r="G31" s="84" t="str">
        <f t="shared" si="2"/>
        <v/>
      </c>
      <c r="H31" s="85" t="str">
        <f>IFERROR(ROUNDDOWN($G31-VLOOKUP(C31,'5'!$C$7:$G$31,5,0),7),"")</f>
        <v/>
      </c>
      <c r="I31" s="141"/>
      <c r="K31" s="138"/>
      <c r="L31" s="139"/>
      <c r="M31" s="139"/>
      <c r="N31" s="139"/>
      <c r="O31" s="139"/>
      <c r="P31" s="152"/>
      <c r="Q31" s="167"/>
    </row>
  </sheetData>
  <sheetProtection formatCells="0" formatColumns="0" formatRows="0"/>
  <autoFilter ref="K6:Q23" xr:uid="{B173ECE0-6B75-470F-9F58-156F5B0BB3A8}">
    <sortState xmlns:xlrd2="http://schemas.microsoft.com/office/spreadsheetml/2017/richdata2" ref="K7:Q26">
      <sortCondition ref="K6:K23"/>
    </sortState>
  </autoFilter>
  <mergeCells count="4">
    <mergeCell ref="K1:Q1"/>
    <mergeCell ref="C2:H2"/>
    <mergeCell ref="L2:Q2"/>
    <mergeCell ref="M3:Q4"/>
  </mergeCells>
  <phoneticPr fontId="3"/>
  <dataValidations count="1">
    <dataValidation imeMode="off" allowBlank="1" showInputMessage="1" showErrorMessage="1" sqref="G65564:I65567 JC65564:JE65567 SY65564:TA65567 ACU65564:ACW65567 AMQ65564:AMS65567 AWM65564:AWO65567 BGI65564:BGK65567 BQE65564:BQG65567 CAA65564:CAC65567 CJW65564:CJY65567 CTS65564:CTU65567 DDO65564:DDQ65567 DNK65564:DNM65567 DXG65564:DXI65567 EHC65564:EHE65567 EQY65564:ERA65567 FAU65564:FAW65567 FKQ65564:FKS65567 FUM65564:FUO65567 GEI65564:GEK65567 GOE65564:GOG65567 GYA65564:GYC65567 HHW65564:HHY65567 HRS65564:HRU65567 IBO65564:IBQ65567 ILK65564:ILM65567 IVG65564:IVI65567 JFC65564:JFE65567 JOY65564:JPA65567 JYU65564:JYW65567 KIQ65564:KIS65567 KSM65564:KSO65567 LCI65564:LCK65567 LME65564:LMG65567 LWA65564:LWC65567 MFW65564:MFY65567 MPS65564:MPU65567 MZO65564:MZQ65567 NJK65564:NJM65567 NTG65564:NTI65567 ODC65564:ODE65567 OMY65564:ONA65567 OWU65564:OWW65567 PGQ65564:PGS65567 PQM65564:PQO65567 QAI65564:QAK65567 QKE65564:QKG65567 QUA65564:QUC65567 RDW65564:RDY65567 RNS65564:RNU65567 RXO65564:RXQ65567 SHK65564:SHM65567 SRG65564:SRI65567 TBC65564:TBE65567 TKY65564:TLA65567 TUU65564:TUW65567 UEQ65564:UES65567 UOM65564:UOO65567 UYI65564:UYK65567 VIE65564:VIG65567 VSA65564:VSC65567 WBW65564:WBY65567 WLS65564:WLU65567 WVO65564:WVQ65567 G131100:I131103 JC131100:JE131103 SY131100:TA131103 ACU131100:ACW131103 AMQ131100:AMS131103 AWM131100:AWO131103 BGI131100:BGK131103 BQE131100:BQG131103 CAA131100:CAC131103 CJW131100:CJY131103 CTS131100:CTU131103 DDO131100:DDQ131103 DNK131100:DNM131103 DXG131100:DXI131103 EHC131100:EHE131103 EQY131100:ERA131103 FAU131100:FAW131103 FKQ131100:FKS131103 FUM131100:FUO131103 GEI131100:GEK131103 GOE131100:GOG131103 GYA131100:GYC131103 HHW131100:HHY131103 HRS131100:HRU131103 IBO131100:IBQ131103 ILK131100:ILM131103 IVG131100:IVI131103 JFC131100:JFE131103 JOY131100:JPA131103 JYU131100:JYW131103 KIQ131100:KIS131103 KSM131100:KSO131103 LCI131100:LCK131103 LME131100:LMG131103 LWA131100:LWC131103 MFW131100:MFY131103 MPS131100:MPU131103 MZO131100:MZQ131103 NJK131100:NJM131103 NTG131100:NTI131103 ODC131100:ODE131103 OMY131100:ONA131103 OWU131100:OWW131103 PGQ131100:PGS131103 PQM131100:PQO131103 QAI131100:QAK131103 QKE131100:QKG131103 QUA131100:QUC131103 RDW131100:RDY131103 RNS131100:RNU131103 RXO131100:RXQ131103 SHK131100:SHM131103 SRG131100:SRI131103 TBC131100:TBE131103 TKY131100:TLA131103 TUU131100:TUW131103 UEQ131100:UES131103 UOM131100:UOO131103 UYI131100:UYK131103 VIE131100:VIG131103 VSA131100:VSC131103 WBW131100:WBY131103 WLS131100:WLU131103 WVO131100:WVQ131103 G196636:I196639 JC196636:JE196639 SY196636:TA196639 ACU196636:ACW196639 AMQ196636:AMS196639 AWM196636:AWO196639 BGI196636:BGK196639 BQE196636:BQG196639 CAA196636:CAC196639 CJW196636:CJY196639 CTS196636:CTU196639 DDO196636:DDQ196639 DNK196636:DNM196639 DXG196636:DXI196639 EHC196636:EHE196639 EQY196636:ERA196639 FAU196636:FAW196639 FKQ196636:FKS196639 FUM196636:FUO196639 GEI196636:GEK196639 GOE196636:GOG196639 GYA196636:GYC196639 HHW196636:HHY196639 HRS196636:HRU196639 IBO196636:IBQ196639 ILK196636:ILM196639 IVG196636:IVI196639 JFC196636:JFE196639 JOY196636:JPA196639 JYU196636:JYW196639 KIQ196636:KIS196639 KSM196636:KSO196639 LCI196636:LCK196639 LME196636:LMG196639 LWA196636:LWC196639 MFW196636:MFY196639 MPS196636:MPU196639 MZO196636:MZQ196639 NJK196636:NJM196639 NTG196636:NTI196639 ODC196636:ODE196639 OMY196636:ONA196639 OWU196636:OWW196639 PGQ196636:PGS196639 PQM196636:PQO196639 QAI196636:QAK196639 QKE196636:QKG196639 QUA196636:QUC196639 RDW196636:RDY196639 RNS196636:RNU196639 RXO196636:RXQ196639 SHK196636:SHM196639 SRG196636:SRI196639 TBC196636:TBE196639 TKY196636:TLA196639 TUU196636:TUW196639 UEQ196636:UES196639 UOM196636:UOO196639 UYI196636:UYK196639 VIE196636:VIG196639 VSA196636:VSC196639 WBW196636:WBY196639 WLS196636:WLU196639 WVO196636:WVQ196639 G262172:I262175 JC262172:JE262175 SY262172:TA262175 ACU262172:ACW262175 AMQ262172:AMS262175 AWM262172:AWO262175 BGI262172:BGK262175 BQE262172:BQG262175 CAA262172:CAC262175 CJW262172:CJY262175 CTS262172:CTU262175 DDO262172:DDQ262175 DNK262172:DNM262175 DXG262172:DXI262175 EHC262172:EHE262175 EQY262172:ERA262175 FAU262172:FAW262175 FKQ262172:FKS262175 FUM262172:FUO262175 GEI262172:GEK262175 GOE262172:GOG262175 GYA262172:GYC262175 HHW262172:HHY262175 HRS262172:HRU262175 IBO262172:IBQ262175 ILK262172:ILM262175 IVG262172:IVI262175 JFC262172:JFE262175 JOY262172:JPA262175 JYU262172:JYW262175 KIQ262172:KIS262175 KSM262172:KSO262175 LCI262172:LCK262175 LME262172:LMG262175 LWA262172:LWC262175 MFW262172:MFY262175 MPS262172:MPU262175 MZO262172:MZQ262175 NJK262172:NJM262175 NTG262172:NTI262175 ODC262172:ODE262175 OMY262172:ONA262175 OWU262172:OWW262175 PGQ262172:PGS262175 PQM262172:PQO262175 QAI262172:QAK262175 QKE262172:QKG262175 QUA262172:QUC262175 RDW262172:RDY262175 RNS262172:RNU262175 RXO262172:RXQ262175 SHK262172:SHM262175 SRG262172:SRI262175 TBC262172:TBE262175 TKY262172:TLA262175 TUU262172:TUW262175 UEQ262172:UES262175 UOM262172:UOO262175 UYI262172:UYK262175 VIE262172:VIG262175 VSA262172:VSC262175 WBW262172:WBY262175 WLS262172:WLU262175 WVO262172:WVQ262175 G327708:I327711 JC327708:JE327711 SY327708:TA327711 ACU327708:ACW327711 AMQ327708:AMS327711 AWM327708:AWO327711 BGI327708:BGK327711 BQE327708:BQG327711 CAA327708:CAC327711 CJW327708:CJY327711 CTS327708:CTU327711 DDO327708:DDQ327711 DNK327708:DNM327711 DXG327708:DXI327711 EHC327708:EHE327711 EQY327708:ERA327711 FAU327708:FAW327711 FKQ327708:FKS327711 FUM327708:FUO327711 GEI327708:GEK327711 GOE327708:GOG327711 GYA327708:GYC327711 HHW327708:HHY327711 HRS327708:HRU327711 IBO327708:IBQ327711 ILK327708:ILM327711 IVG327708:IVI327711 JFC327708:JFE327711 JOY327708:JPA327711 JYU327708:JYW327711 KIQ327708:KIS327711 KSM327708:KSO327711 LCI327708:LCK327711 LME327708:LMG327711 LWA327708:LWC327711 MFW327708:MFY327711 MPS327708:MPU327711 MZO327708:MZQ327711 NJK327708:NJM327711 NTG327708:NTI327711 ODC327708:ODE327711 OMY327708:ONA327711 OWU327708:OWW327711 PGQ327708:PGS327711 PQM327708:PQO327711 QAI327708:QAK327711 QKE327708:QKG327711 QUA327708:QUC327711 RDW327708:RDY327711 RNS327708:RNU327711 RXO327708:RXQ327711 SHK327708:SHM327711 SRG327708:SRI327711 TBC327708:TBE327711 TKY327708:TLA327711 TUU327708:TUW327711 UEQ327708:UES327711 UOM327708:UOO327711 UYI327708:UYK327711 VIE327708:VIG327711 VSA327708:VSC327711 WBW327708:WBY327711 WLS327708:WLU327711 WVO327708:WVQ327711 G393244:I393247 JC393244:JE393247 SY393244:TA393247 ACU393244:ACW393247 AMQ393244:AMS393247 AWM393244:AWO393247 BGI393244:BGK393247 BQE393244:BQG393247 CAA393244:CAC393247 CJW393244:CJY393247 CTS393244:CTU393247 DDO393244:DDQ393247 DNK393244:DNM393247 DXG393244:DXI393247 EHC393244:EHE393247 EQY393244:ERA393247 FAU393244:FAW393247 FKQ393244:FKS393247 FUM393244:FUO393247 GEI393244:GEK393247 GOE393244:GOG393247 GYA393244:GYC393247 HHW393244:HHY393247 HRS393244:HRU393247 IBO393244:IBQ393247 ILK393244:ILM393247 IVG393244:IVI393247 JFC393244:JFE393247 JOY393244:JPA393247 JYU393244:JYW393247 KIQ393244:KIS393247 KSM393244:KSO393247 LCI393244:LCK393247 LME393244:LMG393247 LWA393244:LWC393247 MFW393244:MFY393247 MPS393244:MPU393247 MZO393244:MZQ393247 NJK393244:NJM393247 NTG393244:NTI393247 ODC393244:ODE393247 OMY393244:ONA393247 OWU393244:OWW393247 PGQ393244:PGS393247 PQM393244:PQO393247 QAI393244:QAK393247 QKE393244:QKG393247 QUA393244:QUC393247 RDW393244:RDY393247 RNS393244:RNU393247 RXO393244:RXQ393247 SHK393244:SHM393247 SRG393244:SRI393247 TBC393244:TBE393247 TKY393244:TLA393247 TUU393244:TUW393247 UEQ393244:UES393247 UOM393244:UOO393247 UYI393244:UYK393247 VIE393244:VIG393247 VSA393244:VSC393247 WBW393244:WBY393247 WLS393244:WLU393247 WVO393244:WVQ393247 G458780:I458783 JC458780:JE458783 SY458780:TA458783 ACU458780:ACW458783 AMQ458780:AMS458783 AWM458780:AWO458783 BGI458780:BGK458783 BQE458780:BQG458783 CAA458780:CAC458783 CJW458780:CJY458783 CTS458780:CTU458783 DDO458780:DDQ458783 DNK458780:DNM458783 DXG458780:DXI458783 EHC458780:EHE458783 EQY458780:ERA458783 FAU458780:FAW458783 FKQ458780:FKS458783 FUM458780:FUO458783 GEI458780:GEK458783 GOE458780:GOG458783 GYA458780:GYC458783 HHW458780:HHY458783 HRS458780:HRU458783 IBO458780:IBQ458783 ILK458780:ILM458783 IVG458780:IVI458783 JFC458780:JFE458783 JOY458780:JPA458783 JYU458780:JYW458783 KIQ458780:KIS458783 KSM458780:KSO458783 LCI458780:LCK458783 LME458780:LMG458783 LWA458780:LWC458783 MFW458780:MFY458783 MPS458780:MPU458783 MZO458780:MZQ458783 NJK458780:NJM458783 NTG458780:NTI458783 ODC458780:ODE458783 OMY458780:ONA458783 OWU458780:OWW458783 PGQ458780:PGS458783 PQM458780:PQO458783 QAI458780:QAK458783 QKE458780:QKG458783 QUA458780:QUC458783 RDW458780:RDY458783 RNS458780:RNU458783 RXO458780:RXQ458783 SHK458780:SHM458783 SRG458780:SRI458783 TBC458780:TBE458783 TKY458780:TLA458783 TUU458780:TUW458783 UEQ458780:UES458783 UOM458780:UOO458783 UYI458780:UYK458783 VIE458780:VIG458783 VSA458780:VSC458783 WBW458780:WBY458783 WLS458780:WLU458783 WVO458780:WVQ458783 G524316:I524319 JC524316:JE524319 SY524316:TA524319 ACU524316:ACW524319 AMQ524316:AMS524319 AWM524316:AWO524319 BGI524316:BGK524319 BQE524316:BQG524319 CAA524316:CAC524319 CJW524316:CJY524319 CTS524316:CTU524319 DDO524316:DDQ524319 DNK524316:DNM524319 DXG524316:DXI524319 EHC524316:EHE524319 EQY524316:ERA524319 FAU524316:FAW524319 FKQ524316:FKS524319 FUM524316:FUO524319 GEI524316:GEK524319 GOE524316:GOG524319 GYA524316:GYC524319 HHW524316:HHY524319 HRS524316:HRU524319 IBO524316:IBQ524319 ILK524316:ILM524319 IVG524316:IVI524319 JFC524316:JFE524319 JOY524316:JPA524319 JYU524316:JYW524319 KIQ524316:KIS524319 KSM524316:KSO524319 LCI524316:LCK524319 LME524316:LMG524319 LWA524316:LWC524319 MFW524316:MFY524319 MPS524316:MPU524319 MZO524316:MZQ524319 NJK524316:NJM524319 NTG524316:NTI524319 ODC524316:ODE524319 OMY524316:ONA524319 OWU524316:OWW524319 PGQ524316:PGS524319 PQM524316:PQO524319 QAI524316:QAK524319 QKE524316:QKG524319 QUA524316:QUC524319 RDW524316:RDY524319 RNS524316:RNU524319 RXO524316:RXQ524319 SHK524316:SHM524319 SRG524316:SRI524319 TBC524316:TBE524319 TKY524316:TLA524319 TUU524316:TUW524319 UEQ524316:UES524319 UOM524316:UOO524319 UYI524316:UYK524319 VIE524316:VIG524319 VSA524316:VSC524319 WBW524316:WBY524319 WLS524316:WLU524319 WVO524316:WVQ524319 G589852:I589855 JC589852:JE589855 SY589852:TA589855 ACU589852:ACW589855 AMQ589852:AMS589855 AWM589852:AWO589855 BGI589852:BGK589855 BQE589852:BQG589855 CAA589852:CAC589855 CJW589852:CJY589855 CTS589852:CTU589855 DDO589852:DDQ589855 DNK589852:DNM589855 DXG589852:DXI589855 EHC589852:EHE589855 EQY589852:ERA589855 FAU589852:FAW589855 FKQ589852:FKS589855 FUM589852:FUO589855 GEI589852:GEK589855 GOE589852:GOG589855 GYA589852:GYC589855 HHW589852:HHY589855 HRS589852:HRU589855 IBO589852:IBQ589855 ILK589852:ILM589855 IVG589852:IVI589855 JFC589852:JFE589855 JOY589852:JPA589855 JYU589852:JYW589855 KIQ589852:KIS589855 KSM589852:KSO589855 LCI589852:LCK589855 LME589852:LMG589855 LWA589852:LWC589855 MFW589852:MFY589855 MPS589852:MPU589855 MZO589852:MZQ589855 NJK589852:NJM589855 NTG589852:NTI589855 ODC589852:ODE589855 OMY589852:ONA589855 OWU589852:OWW589855 PGQ589852:PGS589855 PQM589852:PQO589855 QAI589852:QAK589855 QKE589852:QKG589855 QUA589852:QUC589855 RDW589852:RDY589855 RNS589852:RNU589855 RXO589852:RXQ589855 SHK589852:SHM589855 SRG589852:SRI589855 TBC589852:TBE589855 TKY589852:TLA589855 TUU589852:TUW589855 UEQ589852:UES589855 UOM589852:UOO589855 UYI589852:UYK589855 VIE589852:VIG589855 VSA589852:VSC589855 WBW589852:WBY589855 WLS589852:WLU589855 WVO589852:WVQ589855 G655388:I655391 JC655388:JE655391 SY655388:TA655391 ACU655388:ACW655391 AMQ655388:AMS655391 AWM655388:AWO655391 BGI655388:BGK655391 BQE655388:BQG655391 CAA655388:CAC655391 CJW655388:CJY655391 CTS655388:CTU655391 DDO655388:DDQ655391 DNK655388:DNM655391 DXG655388:DXI655391 EHC655388:EHE655391 EQY655388:ERA655391 FAU655388:FAW655391 FKQ655388:FKS655391 FUM655388:FUO655391 GEI655388:GEK655391 GOE655388:GOG655391 GYA655388:GYC655391 HHW655388:HHY655391 HRS655388:HRU655391 IBO655388:IBQ655391 ILK655388:ILM655391 IVG655388:IVI655391 JFC655388:JFE655391 JOY655388:JPA655391 JYU655388:JYW655391 KIQ655388:KIS655391 KSM655388:KSO655391 LCI655388:LCK655391 LME655388:LMG655391 LWA655388:LWC655391 MFW655388:MFY655391 MPS655388:MPU655391 MZO655388:MZQ655391 NJK655388:NJM655391 NTG655388:NTI655391 ODC655388:ODE655391 OMY655388:ONA655391 OWU655388:OWW655391 PGQ655388:PGS655391 PQM655388:PQO655391 QAI655388:QAK655391 QKE655388:QKG655391 QUA655388:QUC655391 RDW655388:RDY655391 RNS655388:RNU655391 RXO655388:RXQ655391 SHK655388:SHM655391 SRG655388:SRI655391 TBC655388:TBE655391 TKY655388:TLA655391 TUU655388:TUW655391 UEQ655388:UES655391 UOM655388:UOO655391 UYI655388:UYK655391 VIE655388:VIG655391 VSA655388:VSC655391 WBW655388:WBY655391 WLS655388:WLU655391 WVO655388:WVQ655391 G720924:I720927 JC720924:JE720927 SY720924:TA720927 ACU720924:ACW720927 AMQ720924:AMS720927 AWM720924:AWO720927 BGI720924:BGK720927 BQE720924:BQG720927 CAA720924:CAC720927 CJW720924:CJY720927 CTS720924:CTU720927 DDO720924:DDQ720927 DNK720924:DNM720927 DXG720924:DXI720927 EHC720924:EHE720927 EQY720924:ERA720927 FAU720924:FAW720927 FKQ720924:FKS720927 FUM720924:FUO720927 GEI720924:GEK720927 GOE720924:GOG720927 GYA720924:GYC720927 HHW720924:HHY720927 HRS720924:HRU720927 IBO720924:IBQ720927 ILK720924:ILM720927 IVG720924:IVI720927 JFC720924:JFE720927 JOY720924:JPA720927 JYU720924:JYW720927 KIQ720924:KIS720927 KSM720924:KSO720927 LCI720924:LCK720927 LME720924:LMG720927 LWA720924:LWC720927 MFW720924:MFY720927 MPS720924:MPU720927 MZO720924:MZQ720927 NJK720924:NJM720927 NTG720924:NTI720927 ODC720924:ODE720927 OMY720924:ONA720927 OWU720924:OWW720927 PGQ720924:PGS720927 PQM720924:PQO720927 QAI720924:QAK720927 QKE720924:QKG720927 QUA720924:QUC720927 RDW720924:RDY720927 RNS720924:RNU720927 RXO720924:RXQ720927 SHK720924:SHM720927 SRG720924:SRI720927 TBC720924:TBE720927 TKY720924:TLA720927 TUU720924:TUW720927 UEQ720924:UES720927 UOM720924:UOO720927 UYI720924:UYK720927 VIE720924:VIG720927 VSA720924:VSC720927 WBW720924:WBY720927 WLS720924:WLU720927 WVO720924:WVQ720927 G786460:I786463 JC786460:JE786463 SY786460:TA786463 ACU786460:ACW786463 AMQ786460:AMS786463 AWM786460:AWO786463 BGI786460:BGK786463 BQE786460:BQG786463 CAA786460:CAC786463 CJW786460:CJY786463 CTS786460:CTU786463 DDO786460:DDQ786463 DNK786460:DNM786463 DXG786460:DXI786463 EHC786460:EHE786463 EQY786460:ERA786463 FAU786460:FAW786463 FKQ786460:FKS786463 FUM786460:FUO786463 GEI786460:GEK786463 GOE786460:GOG786463 GYA786460:GYC786463 HHW786460:HHY786463 HRS786460:HRU786463 IBO786460:IBQ786463 ILK786460:ILM786463 IVG786460:IVI786463 JFC786460:JFE786463 JOY786460:JPA786463 JYU786460:JYW786463 KIQ786460:KIS786463 KSM786460:KSO786463 LCI786460:LCK786463 LME786460:LMG786463 LWA786460:LWC786463 MFW786460:MFY786463 MPS786460:MPU786463 MZO786460:MZQ786463 NJK786460:NJM786463 NTG786460:NTI786463 ODC786460:ODE786463 OMY786460:ONA786463 OWU786460:OWW786463 PGQ786460:PGS786463 PQM786460:PQO786463 QAI786460:QAK786463 QKE786460:QKG786463 QUA786460:QUC786463 RDW786460:RDY786463 RNS786460:RNU786463 RXO786460:RXQ786463 SHK786460:SHM786463 SRG786460:SRI786463 TBC786460:TBE786463 TKY786460:TLA786463 TUU786460:TUW786463 UEQ786460:UES786463 UOM786460:UOO786463 UYI786460:UYK786463 VIE786460:VIG786463 VSA786460:VSC786463 WBW786460:WBY786463 WLS786460:WLU786463 WVO786460:WVQ786463 G851996:I851999 JC851996:JE851999 SY851996:TA851999 ACU851996:ACW851999 AMQ851996:AMS851999 AWM851996:AWO851999 BGI851996:BGK851999 BQE851996:BQG851999 CAA851996:CAC851999 CJW851996:CJY851999 CTS851996:CTU851999 DDO851996:DDQ851999 DNK851996:DNM851999 DXG851996:DXI851999 EHC851996:EHE851999 EQY851996:ERA851999 FAU851996:FAW851999 FKQ851996:FKS851999 FUM851996:FUO851999 GEI851996:GEK851999 GOE851996:GOG851999 GYA851996:GYC851999 HHW851996:HHY851999 HRS851996:HRU851999 IBO851996:IBQ851999 ILK851996:ILM851999 IVG851996:IVI851999 JFC851996:JFE851999 JOY851996:JPA851999 JYU851996:JYW851999 KIQ851996:KIS851999 KSM851996:KSO851999 LCI851996:LCK851999 LME851996:LMG851999 LWA851996:LWC851999 MFW851996:MFY851999 MPS851996:MPU851999 MZO851996:MZQ851999 NJK851996:NJM851999 NTG851996:NTI851999 ODC851996:ODE851999 OMY851996:ONA851999 OWU851996:OWW851999 PGQ851996:PGS851999 PQM851996:PQO851999 QAI851996:QAK851999 QKE851996:QKG851999 QUA851996:QUC851999 RDW851996:RDY851999 RNS851996:RNU851999 RXO851996:RXQ851999 SHK851996:SHM851999 SRG851996:SRI851999 TBC851996:TBE851999 TKY851996:TLA851999 TUU851996:TUW851999 UEQ851996:UES851999 UOM851996:UOO851999 UYI851996:UYK851999 VIE851996:VIG851999 VSA851996:VSC851999 WBW851996:WBY851999 WLS851996:WLU851999 WVO851996:WVQ851999 G917532:I917535 JC917532:JE917535 SY917532:TA917535 ACU917532:ACW917535 AMQ917532:AMS917535 AWM917532:AWO917535 BGI917532:BGK917535 BQE917532:BQG917535 CAA917532:CAC917535 CJW917532:CJY917535 CTS917532:CTU917535 DDO917532:DDQ917535 DNK917532:DNM917535 DXG917532:DXI917535 EHC917532:EHE917535 EQY917532:ERA917535 FAU917532:FAW917535 FKQ917532:FKS917535 FUM917532:FUO917535 GEI917532:GEK917535 GOE917532:GOG917535 GYA917532:GYC917535 HHW917532:HHY917535 HRS917532:HRU917535 IBO917532:IBQ917535 ILK917532:ILM917535 IVG917532:IVI917535 JFC917532:JFE917535 JOY917532:JPA917535 JYU917532:JYW917535 KIQ917532:KIS917535 KSM917532:KSO917535 LCI917532:LCK917535 LME917532:LMG917535 LWA917532:LWC917535 MFW917532:MFY917535 MPS917532:MPU917535 MZO917532:MZQ917535 NJK917532:NJM917535 NTG917532:NTI917535 ODC917532:ODE917535 OMY917532:ONA917535 OWU917532:OWW917535 PGQ917532:PGS917535 PQM917532:PQO917535 QAI917532:QAK917535 QKE917532:QKG917535 QUA917532:QUC917535 RDW917532:RDY917535 RNS917532:RNU917535 RXO917532:RXQ917535 SHK917532:SHM917535 SRG917532:SRI917535 TBC917532:TBE917535 TKY917532:TLA917535 TUU917532:TUW917535 UEQ917532:UES917535 UOM917532:UOO917535 UYI917532:UYK917535 VIE917532:VIG917535 VSA917532:VSC917535 WBW917532:WBY917535 WLS917532:WLU917535 WVO917532:WVQ917535 G983068:I983071 JC983068:JE983071 SY983068:TA983071 ACU983068:ACW983071 AMQ983068:AMS983071 AWM983068:AWO983071 BGI983068:BGK983071 BQE983068:BQG983071 CAA983068:CAC983071 CJW983068:CJY983071 CTS983068:CTU983071 DDO983068:DDQ983071 DNK983068:DNM983071 DXG983068:DXI983071 EHC983068:EHE983071 EQY983068:ERA983071 FAU983068:FAW983071 FKQ983068:FKS983071 FUM983068:FUO983071 GEI983068:GEK983071 GOE983068:GOG983071 GYA983068:GYC983071 HHW983068:HHY983071 HRS983068:HRU983071 IBO983068:IBQ983071 ILK983068:ILM983071 IVG983068:IVI983071 JFC983068:JFE983071 JOY983068:JPA983071 JYU983068:JYW983071 KIQ983068:KIS983071 KSM983068:KSO983071 LCI983068:LCK983071 LME983068:LMG983071 LWA983068:LWC983071 MFW983068:MFY983071 MPS983068:MPU983071 MZO983068:MZQ983071 NJK983068:NJM983071 NTG983068:NTI983071 ODC983068:ODE983071 OMY983068:ONA983071 OWU983068:OWW983071 PGQ983068:PGS983071 PQM983068:PQO983071 QAI983068:QAK983071 QKE983068:QKG983071 QUA983068:QUC983071 RDW983068:RDY983071 RNS983068:RNU983071 RXO983068:RXQ983071 SHK983068:SHM983071 SRG983068:SRI983071 TBC983068:TBE983071 TKY983068:TLA983071 TUU983068:TUW983071 UEQ983068:UES983071 UOM983068:UOO983071 UYI983068:UYK983071 VIE983068:VIG983071 VSA983068:VSC983071 WBW983068:WBY983071 WLS983068:WLU983071 WVO983068:WVQ983071 JC24:JE25 SY24:TA25 ACU24:ACW25 AMQ24:AMS25 AWM24:AWO25 BGI24:BGK25 BQE24:BQG25 CAA24:CAC25 CJW24:CJY25 CTS24:CTU25 DDO24:DDQ25 DNK24:DNM25 DXG24:DXI25 EHC24:EHE25 EQY24:ERA25 FAU24:FAW25 FKQ24:FKS25 FUM24:FUO25 GEI24:GEK25 GOE24:GOG25 GYA24:GYC25 HHW24:HHY25 HRS24:HRU25 IBO24:IBQ25 ILK24:ILM25 IVG24:IVI25 JFC24:JFE25 JOY24:JPA25 JYU24:JYW25 KIQ24:KIS25 KSM24:KSO25 LCI24:LCK25 LME24:LMG25 LWA24:LWC25 MFW24:MFY25 MPS24:MPU25 MZO24:MZQ25 NJK24:NJM25 NTG24:NTI25 ODC24:ODE25 OMY24:ONA25 OWU24:OWW25 PGQ24:PGS25 PQM24:PQO25 QAI24:QAK25 QKE24:QKG25 QUA24:QUC25 RDW24:RDY25 RNS24:RNU25 RXO24:RXQ25 SHK24:SHM25 SRG24:SRI25 TBC24:TBE25 TKY24:TLA25 TUU24:TUW25 UEQ24:UES25 UOM24:UOO25 UYI24:UYK25 VIE24:VIG25 VSA24:VSC25 WBW24:WBY25 WLS24:WLU25 WVO24:WVQ25" xr:uid="{E01A68B5-1692-4A62-B487-FC177AFF696C}"/>
  </dataValidations>
  <pageMargins left="0.86614173228346458" right="0.51181102362204722" top="0.74803149606299213" bottom="0.74803149606299213" header="0.31496062992125984" footer="0.31496062992125984"/>
  <headerFooter alignWithMargins="0"/>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636AD-2967-4FCF-BED7-C9F36C5412CD}">
  <sheetPr>
    <pageSetUpPr fitToPage="1"/>
  </sheetPr>
  <dimension ref="A1:R64"/>
  <sheetViews>
    <sheetView view="pageBreakPreview" zoomScale="85" zoomScaleNormal="100" zoomScaleSheetLayoutView="85" workbookViewId="0">
      <selection activeCell="P20" sqref="P20"/>
    </sheetView>
  </sheetViews>
  <sheetFormatPr defaultRowHeight="13.2"/>
  <cols>
    <col min="1" max="1" width="4.59765625" style="90" customWidth="1"/>
    <col min="2" max="2" width="3" style="13" customWidth="1"/>
    <col min="3" max="3" width="10.69921875" style="13" customWidth="1"/>
    <col min="4" max="4" width="4.3984375" style="13" customWidth="1"/>
    <col min="5" max="5" width="7.3984375" style="169" customWidth="1"/>
    <col min="6" max="6" width="4.3984375" style="13" customWidth="1"/>
    <col min="7" max="7" width="7.3984375" style="169" customWidth="1"/>
    <col min="8" max="8" width="4.3984375" style="13" customWidth="1"/>
    <col min="9" max="9" width="7.3984375" style="169" customWidth="1"/>
    <col min="10" max="10" width="4.3984375" style="13" customWidth="1"/>
    <col min="11" max="11" width="7.3984375" style="169" customWidth="1"/>
    <col min="12" max="12" width="4.3984375" style="13" customWidth="1"/>
    <col min="13" max="13" width="7.3984375" style="169" customWidth="1"/>
    <col min="14" max="14" width="4.3984375" style="13" customWidth="1"/>
    <col min="15" max="15" width="7.3984375" style="169" customWidth="1"/>
    <col min="16" max="16" width="14.8984375" style="13" customWidth="1"/>
    <col min="17" max="18" width="6.09765625" style="13" customWidth="1"/>
    <col min="19" max="262" width="9" style="13"/>
    <col min="263" max="263" width="6.3984375" style="13" customWidth="1"/>
    <col min="264" max="264" width="7.09765625" style="13" customWidth="1"/>
    <col min="265" max="265" width="9" style="13"/>
    <col min="266" max="266" width="11.69921875" style="13" customWidth="1"/>
    <col min="267" max="267" width="14.8984375" style="13" customWidth="1"/>
    <col min="268" max="268" width="13.09765625" style="13" customWidth="1"/>
    <col min="269" max="269" width="9.5" style="13" customWidth="1"/>
    <col min="270" max="270" width="44" style="13" customWidth="1"/>
    <col min="271" max="271" width="28.3984375" style="13" customWidth="1"/>
    <col min="272" max="272" width="5" style="13" customWidth="1"/>
    <col min="273" max="274" width="6.09765625" style="13" customWidth="1"/>
    <col min="275" max="518" width="9" style="13"/>
    <col min="519" max="519" width="6.3984375" style="13" customWidth="1"/>
    <col min="520" max="520" width="7.09765625" style="13" customWidth="1"/>
    <col min="521" max="521" width="9" style="13"/>
    <col min="522" max="522" width="11.69921875" style="13" customWidth="1"/>
    <col min="523" max="523" width="14.8984375" style="13" customWidth="1"/>
    <col min="524" max="524" width="13.09765625" style="13" customWidth="1"/>
    <col min="525" max="525" width="9.5" style="13" customWidth="1"/>
    <col min="526" max="526" width="44" style="13" customWidth="1"/>
    <col min="527" max="527" width="28.3984375" style="13" customWidth="1"/>
    <col min="528" max="528" width="5" style="13" customWidth="1"/>
    <col min="529" max="530" width="6.09765625" style="13" customWidth="1"/>
    <col min="531" max="774" width="9" style="13"/>
    <col min="775" max="775" width="6.3984375" style="13" customWidth="1"/>
    <col min="776" max="776" width="7.09765625" style="13" customWidth="1"/>
    <col min="777" max="777" width="9" style="13"/>
    <col min="778" max="778" width="11.69921875" style="13" customWidth="1"/>
    <col min="779" max="779" width="14.8984375" style="13" customWidth="1"/>
    <col min="780" max="780" width="13.09765625" style="13" customWidth="1"/>
    <col min="781" max="781" width="9.5" style="13" customWidth="1"/>
    <col min="782" max="782" width="44" style="13" customWidth="1"/>
    <col min="783" max="783" width="28.3984375" style="13" customWidth="1"/>
    <col min="784" max="784" width="5" style="13" customWidth="1"/>
    <col min="785" max="786" width="6.09765625" style="13" customWidth="1"/>
    <col min="787" max="1030" width="9" style="13"/>
    <col min="1031" max="1031" width="6.3984375" style="13" customWidth="1"/>
    <col min="1032" max="1032" width="7.09765625" style="13" customWidth="1"/>
    <col min="1033" max="1033" width="9" style="13"/>
    <col min="1034" max="1034" width="11.69921875" style="13" customWidth="1"/>
    <col min="1035" max="1035" width="14.8984375" style="13" customWidth="1"/>
    <col min="1036" max="1036" width="13.09765625" style="13" customWidth="1"/>
    <col min="1037" max="1037" width="9.5" style="13" customWidth="1"/>
    <col min="1038" max="1038" width="44" style="13" customWidth="1"/>
    <col min="1039" max="1039" width="28.3984375" style="13" customWidth="1"/>
    <col min="1040" max="1040" width="5" style="13" customWidth="1"/>
    <col min="1041" max="1042" width="6.09765625" style="13" customWidth="1"/>
    <col min="1043" max="1286" width="9" style="13"/>
    <col min="1287" max="1287" width="6.3984375" style="13" customWidth="1"/>
    <col min="1288" max="1288" width="7.09765625" style="13" customWidth="1"/>
    <col min="1289" max="1289" width="9" style="13"/>
    <col min="1290" max="1290" width="11.69921875" style="13" customWidth="1"/>
    <col min="1291" max="1291" width="14.8984375" style="13" customWidth="1"/>
    <col min="1292" max="1292" width="13.09765625" style="13" customWidth="1"/>
    <col min="1293" max="1293" width="9.5" style="13" customWidth="1"/>
    <col min="1294" max="1294" width="44" style="13" customWidth="1"/>
    <col min="1295" max="1295" width="28.3984375" style="13" customWidth="1"/>
    <col min="1296" max="1296" width="5" style="13" customWidth="1"/>
    <col min="1297" max="1298" width="6.09765625" style="13" customWidth="1"/>
    <col min="1299" max="1542" width="9" style="13"/>
    <col min="1543" max="1543" width="6.3984375" style="13" customWidth="1"/>
    <col min="1544" max="1544" width="7.09765625" style="13" customWidth="1"/>
    <col min="1545" max="1545" width="9" style="13"/>
    <col min="1546" max="1546" width="11.69921875" style="13" customWidth="1"/>
    <col min="1547" max="1547" width="14.8984375" style="13" customWidth="1"/>
    <col min="1548" max="1548" width="13.09765625" style="13" customWidth="1"/>
    <col min="1549" max="1549" width="9.5" style="13" customWidth="1"/>
    <col min="1550" max="1550" width="44" style="13" customWidth="1"/>
    <col min="1551" max="1551" width="28.3984375" style="13" customWidth="1"/>
    <col min="1552" max="1552" width="5" style="13" customWidth="1"/>
    <col min="1553" max="1554" width="6.09765625" style="13" customWidth="1"/>
    <col min="1555" max="1798" width="9" style="13"/>
    <col min="1799" max="1799" width="6.3984375" style="13" customWidth="1"/>
    <col min="1800" max="1800" width="7.09765625" style="13" customWidth="1"/>
    <col min="1801" max="1801" width="9" style="13"/>
    <col min="1802" max="1802" width="11.69921875" style="13" customWidth="1"/>
    <col min="1803" max="1803" width="14.8984375" style="13" customWidth="1"/>
    <col min="1804" max="1804" width="13.09765625" style="13" customWidth="1"/>
    <col min="1805" max="1805" width="9.5" style="13" customWidth="1"/>
    <col min="1806" max="1806" width="44" style="13" customWidth="1"/>
    <col min="1807" max="1807" width="28.3984375" style="13" customWidth="1"/>
    <col min="1808" max="1808" width="5" style="13" customWidth="1"/>
    <col min="1809" max="1810" width="6.09765625" style="13" customWidth="1"/>
    <col min="1811" max="2054" width="9" style="13"/>
    <col min="2055" max="2055" width="6.3984375" style="13" customWidth="1"/>
    <col min="2056" max="2056" width="7.09765625" style="13" customWidth="1"/>
    <col min="2057" max="2057" width="9" style="13"/>
    <col min="2058" max="2058" width="11.69921875" style="13" customWidth="1"/>
    <col min="2059" max="2059" width="14.8984375" style="13" customWidth="1"/>
    <col min="2060" max="2060" width="13.09765625" style="13" customWidth="1"/>
    <col min="2061" max="2061" width="9.5" style="13" customWidth="1"/>
    <col min="2062" max="2062" width="44" style="13" customWidth="1"/>
    <col min="2063" max="2063" width="28.3984375" style="13" customWidth="1"/>
    <col min="2064" max="2064" width="5" style="13" customWidth="1"/>
    <col min="2065" max="2066" width="6.09765625" style="13" customWidth="1"/>
    <col min="2067" max="2310" width="9" style="13"/>
    <col min="2311" max="2311" width="6.3984375" style="13" customWidth="1"/>
    <col min="2312" max="2312" width="7.09765625" style="13" customWidth="1"/>
    <col min="2313" max="2313" width="9" style="13"/>
    <col min="2314" max="2314" width="11.69921875" style="13" customWidth="1"/>
    <col min="2315" max="2315" width="14.8984375" style="13" customWidth="1"/>
    <col min="2316" max="2316" width="13.09765625" style="13" customWidth="1"/>
    <col min="2317" max="2317" width="9.5" style="13" customWidth="1"/>
    <col min="2318" max="2318" width="44" style="13" customWidth="1"/>
    <col min="2319" max="2319" width="28.3984375" style="13" customWidth="1"/>
    <col min="2320" max="2320" width="5" style="13" customWidth="1"/>
    <col min="2321" max="2322" width="6.09765625" style="13" customWidth="1"/>
    <col min="2323" max="2566" width="9" style="13"/>
    <col min="2567" max="2567" width="6.3984375" style="13" customWidth="1"/>
    <col min="2568" max="2568" width="7.09765625" style="13" customWidth="1"/>
    <col min="2569" max="2569" width="9" style="13"/>
    <col min="2570" max="2570" width="11.69921875" style="13" customWidth="1"/>
    <col min="2571" max="2571" width="14.8984375" style="13" customWidth="1"/>
    <col min="2572" max="2572" width="13.09765625" style="13" customWidth="1"/>
    <col min="2573" max="2573" width="9.5" style="13" customWidth="1"/>
    <col min="2574" max="2574" width="44" style="13" customWidth="1"/>
    <col min="2575" max="2575" width="28.3984375" style="13" customWidth="1"/>
    <col min="2576" max="2576" width="5" style="13" customWidth="1"/>
    <col min="2577" max="2578" width="6.09765625" style="13" customWidth="1"/>
    <col min="2579" max="2822" width="9" style="13"/>
    <col min="2823" max="2823" width="6.3984375" style="13" customWidth="1"/>
    <col min="2824" max="2824" width="7.09765625" style="13" customWidth="1"/>
    <col min="2825" max="2825" width="9" style="13"/>
    <col min="2826" max="2826" width="11.69921875" style="13" customWidth="1"/>
    <col min="2827" max="2827" width="14.8984375" style="13" customWidth="1"/>
    <col min="2828" max="2828" width="13.09765625" style="13" customWidth="1"/>
    <col min="2829" max="2829" width="9.5" style="13" customWidth="1"/>
    <col min="2830" max="2830" width="44" style="13" customWidth="1"/>
    <col min="2831" max="2831" width="28.3984375" style="13" customWidth="1"/>
    <col min="2832" max="2832" width="5" style="13" customWidth="1"/>
    <col min="2833" max="2834" width="6.09765625" style="13" customWidth="1"/>
    <col min="2835" max="3078" width="9" style="13"/>
    <col min="3079" max="3079" width="6.3984375" style="13" customWidth="1"/>
    <col min="3080" max="3080" width="7.09765625" style="13" customWidth="1"/>
    <col min="3081" max="3081" width="9" style="13"/>
    <col min="3082" max="3082" width="11.69921875" style="13" customWidth="1"/>
    <col min="3083" max="3083" width="14.8984375" style="13" customWidth="1"/>
    <col min="3084" max="3084" width="13.09765625" style="13" customWidth="1"/>
    <col min="3085" max="3085" width="9.5" style="13" customWidth="1"/>
    <col min="3086" max="3086" width="44" style="13" customWidth="1"/>
    <col min="3087" max="3087" width="28.3984375" style="13" customWidth="1"/>
    <col min="3088" max="3088" width="5" style="13" customWidth="1"/>
    <col min="3089" max="3090" width="6.09765625" style="13" customWidth="1"/>
    <col min="3091" max="3334" width="9" style="13"/>
    <col min="3335" max="3335" width="6.3984375" style="13" customWidth="1"/>
    <col min="3336" max="3336" width="7.09765625" style="13" customWidth="1"/>
    <col min="3337" max="3337" width="9" style="13"/>
    <col min="3338" max="3338" width="11.69921875" style="13" customWidth="1"/>
    <col min="3339" max="3339" width="14.8984375" style="13" customWidth="1"/>
    <col min="3340" max="3340" width="13.09765625" style="13" customWidth="1"/>
    <col min="3341" max="3341" width="9.5" style="13" customWidth="1"/>
    <col min="3342" max="3342" width="44" style="13" customWidth="1"/>
    <col min="3343" max="3343" width="28.3984375" style="13" customWidth="1"/>
    <col min="3344" max="3344" width="5" style="13" customWidth="1"/>
    <col min="3345" max="3346" width="6.09765625" style="13" customWidth="1"/>
    <col min="3347" max="3590" width="9" style="13"/>
    <col min="3591" max="3591" width="6.3984375" style="13" customWidth="1"/>
    <col min="3592" max="3592" width="7.09765625" style="13" customWidth="1"/>
    <col min="3593" max="3593" width="9" style="13"/>
    <col min="3594" max="3594" width="11.69921875" style="13" customWidth="1"/>
    <col min="3595" max="3595" width="14.8984375" style="13" customWidth="1"/>
    <col min="3596" max="3596" width="13.09765625" style="13" customWidth="1"/>
    <col min="3597" max="3597" width="9.5" style="13" customWidth="1"/>
    <col min="3598" max="3598" width="44" style="13" customWidth="1"/>
    <col min="3599" max="3599" width="28.3984375" style="13" customWidth="1"/>
    <col min="3600" max="3600" width="5" style="13" customWidth="1"/>
    <col min="3601" max="3602" width="6.09765625" style="13" customWidth="1"/>
    <col min="3603" max="3846" width="9" style="13"/>
    <col min="3847" max="3847" width="6.3984375" style="13" customWidth="1"/>
    <col min="3848" max="3848" width="7.09765625" style="13" customWidth="1"/>
    <col min="3849" max="3849" width="9" style="13"/>
    <col min="3850" max="3850" width="11.69921875" style="13" customWidth="1"/>
    <col min="3851" max="3851" width="14.8984375" style="13" customWidth="1"/>
    <col min="3852" max="3852" width="13.09765625" style="13" customWidth="1"/>
    <col min="3853" max="3853" width="9.5" style="13" customWidth="1"/>
    <col min="3854" max="3854" width="44" style="13" customWidth="1"/>
    <col min="3855" max="3855" width="28.3984375" style="13" customWidth="1"/>
    <col min="3856" max="3856" width="5" style="13" customWidth="1"/>
    <col min="3857" max="3858" width="6.09765625" style="13" customWidth="1"/>
    <col min="3859" max="4102" width="9" style="13"/>
    <col min="4103" max="4103" width="6.3984375" style="13" customWidth="1"/>
    <col min="4104" max="4104" width="7.09765625" style="13" customWidth="1"/>
    <col min="4105" max="4105" width="9" style="13"/>
    <col min="4106" max="4106" width="11.69921875" style="13" customWidth="1"/>
    <col min="4107" max="4107" width="14.8984375" style="13" customWidth="1"/>
    <col min="4108" max="4108" width="13.09765625" style="13" customWidth="1"/>
    <col min="4109" max="4109" width="9.5" style="13" customWidth="1"/>
    <col min="4110" max="4110" width="44" style="13" customWidth="1"/>
    <col min="4111" max="4111" width="28.3984375" style="13" customWidth="1"/>
    <col min="4112" max="4112" width="5" style="13" customWidth="1"/>
    <col min="4113" max="4114" width="6.09765625" style="13" customWidth="1"/>
    <col min="4115" max="4358" width="9" style="13"/>
    <col min="4359" max="4359" width="6.3984375" style="13" customWidth="1"/>
    <col min="4360" max="4360" width="7.09765625" style="13" customWidth="1"/>
    <col min="4361" max="4361" width="9" style="13"/>
    <col min="4362" max="4362" width="11.69921875" style="13" customWidth="1"/>
    <col min="4363" max="4363" width="14.8984375" style="13" customWidth="1"/>
    <col min="4364" max="4364" width="13.09765625" style="13" customWidth="1"/>
    <col min="4365" max="4365" width="9.5" style="13" customWidth="1"/>
    <col min="4366" max="4366" width="44" style="13" customWidth="1"/>
    <col min="4367" max="4367" width="28.3984375" style="13" customWidth="1"/>
    <col min="4368" max="4368" width="5" style="13" customWidth="1"/>
    <col min="4369" max="4370" width="6.09765625" style="13" customWidth="1"/>
    <col min="4371" max="4614" width="9" style="13"/>
    <col min="4615" max="4615" width="6.3984375" style="13" customWidth="1"/>
    <col min="4616" max="4616" width="7.09765625" style="13" customWidth="1"/>
    <col min="4617" max="4617" width="9" style="13"/>
    <col min="4618" max="4618" width="11.69921875" style="13" customWidth="1"/>
    <col min="4619" max="4619" width="14.8984375" style="13" customWidth="1"/>
    <col min="4620" max="4620" width="13.09765625" style="13" customWidth="1"/>
    <col min="4621" max="4621" width="9.5" style="13" customWidth="1"/>
    <col min="4622" max="4622" width="44" style="13" customWidth="1"/>
    <col min="4623" max="4623" width="28.3984375" style="13" customWidth="1"/>
    <col min="4624" max="4624" width="5" style="13" customWidth="1"/>
    <col min="4625" max="4626" width="6.09765625" style="13" customWidth="1"/>
    <col min="4627" max="4870" width="9" style="13"/>
    <col min="4871" max="4871" width="6.3984375" style="13" customWidth="1"/>
    <col min="4872" max="4872" width="7.09765625" style="13" customWidth="1"/>
    <col min="4873" max="4873" width="9" style="13"/>
    <col min="4874" max="4874" width="11.69921875" style="13" customWidth="1"/>
    <col min="4875" max="4875" width="14.8984375" style="13" customWidth="1"/>
    <col min="4876" max="4876" width="13.09765625" style="13" customWidth="1"/>
    <col min="4877" max="4877" width="9.5" style="13" customWidth="1"/>
    <col min="4878" max="4878" width="44" style="13" customWidth="1"/>
    <col min="4879" max="4879" width="28.3984375" style="13" customWidth="1"/>
    <col min="4880" max="4880" width="5" style="13" customWidth="1"/>
    <col min="4881" max="4882" width="6.09765625" style="13" customWidth="1"/>
    <col min="4883" max="5126" width="9" style="13"/>
    <col min="5127" max="5127" width="6.3984375" style="13" customWidth="1"/>
    <col min="5128" max="5128" width="7.09765625" style="13" customWidth="1"/>
    <col min="5129" max="5129" width="9" style="13"/>
    <col min="5130" max="5130" width="11.69921875" style="13" customWidth="1"/>
    <col min="5131" max="5131" width="14.8984375" style="13" customWidth="1"/>
    <col min="5132" max="5132" width="13.09765625" style="13" customWidth="1"/>
    <col min="5133" max="5133" width="9.5" style="13" customWidth="1"/>
    <col min="5134" max="5134" width="44" style="13" customWidth="1"/>
    <col min="5135" max="5135" width="28.3984375" style="13" customWidth="1"/>
    <col min="5136" max="5136" width="5" style="13" customWidth="1"/>
    <col min="5137" max="5138" width="6.09765625" style="13" customWidth="1"/>
    <col min="5139" max="5382" width="9" style="13"/>
    <col min="5383" max="5383" width="6.3984375" style="13" customWidth="1"/>
    <col min="5384" max="5384" width="7.09765625" style="13" customWidth="1"/>
    <col min="5385" max="5385" width="9" style="13"/>
    <col min="5386" max="5386" width="11.69921875" style="13" customWidth="1"/>
    <col min="5387" max="5387" width="14.8984375" style="13" customWidth="1"/>
    <col min="5388" max="5388" width="13.09765625" style="13" customWidth="1"/>
    <col min="5389" max="5389" width="9.5" style="13" customWidth="1"/>
    <col min="5390" max="5390" width="44" style="13" customWidth="1"/>
    <col min="5391" max="5391" width="28.3984375" style="13" customWidth="1"/>
    <col min="5392" max="5392" width="5" style="13" customWidth="1"/>
    <col min="5393" max="5394" width="6.09765625" style="13" customWidth="1"/>
    <col min="5395" max="5638" width="9" style="13"/>
    <col min="5639" max="5639" width="6.3984375" style="13" customWidth="1"/>
    <col min="5640" max="5640" width="7.09765625" style="13" customWidth="1"/>
    <col min="5641" max="5641" width="9" style="13"/>
    <col min="5642" max="5642" width="11.69921875" style="13" customWidth="1"/>
    <col min="5643" max="5643" width="14.8984375" style="13" customWidth="1"/>
    <col min="5644" max="5644" width="13.09765625" style="13" customWidth="1"/>
    <col min="5645" max="5645" width="9.5" style="13" customWidth="1"/>
    <col min="5646" max="5646" width="44" style="13" customWidth="1"/>
    <col min="5647" max="5647" width="28.3984375" style="13" customWidth="1"/>
    <col min="5648" max="5648" width="5" style="13" customWidth="1"/>
    <col min="5649" max="5650" width="6.09765625" style="13" customWidth="1"/>
    <col min="5651" max="5894" width="9" style="13"/>
    <col min="5895" max="5895" width="6.3984375" style="13" customWidth="1"/>
    <col min="5896" max="5896" width="7.09765625" style="13" customWidth="1"/>
    <col min="5897" max="5897" width="9" style="13"/>
    <col min="5898" max="5898" width="11.69921875" style="13" customWidth="1"/>
    <col min="5899" max="5899" width="14.8984375" style="13" customWidth="1"/>
    <col min="5900" max="5900" width="13.09765625" style="13" customWidth="1"/>
    <col min="5901" max="5901" width="9.5" style="13" customWidth="1"/>
    <col min="5902" max="5902" width="44" style="13" customWidth="1"/>
    <col min="5903" max="5903" width="28.3984375" style="13" customWidth="1"/>
    <col min="5904" max="5904" width="5" style="13" customWidth="1"/>
    <col min="5905" max="5906" width="6.09765625" style="13" customWidth="1"/>
    <col min="5907" max="6150" width="9" style="13"/>
    <col min="6151" max="6151" width="6.3984375" style="13" customWidth="1"/>
    <col min="6152" max="6152" width="7.09765625" style="13" customWidth="1"/>
    <col min="6153" max="6153" width="9" style="13"/>
    <col min="6154" max="6154" width="11.69921875" style="13" customWidth="1"/>
    <col min="6155" max="6155" width="14.8984375" style="13" customWidth="1"/>
    <col min="6156" max="6156" width="13.09765625" style="13" customWidth="1"/>
    <col min="6157" max="6157" width="9.5" style="13" customWidth="1"/>
    <col min="6158" max="6158" width="44" style="13" customWidth="1"/>
    <col min="6159" max="6159" width="28.3984375" style="13" customWidth="1"/>
    <col min="6160" max="6160" width="5" style="13" customWidth="1"/>
    <col min="6161" max="6162" width="6.09765625" style="13" customWidth="1"/>
    <col min="6163" max="6406" width="9" style="13"/>
    <col min="6407" max="6407" width="6.3984375" style="13" customWidth="1"/>
    <col min="6408" max="6408" width="7.09765625" style="13" customWidth="1"/>
    <col min="6409" max="6409" width="9" style="13"/>
    <col min="6410" max="6410" width="11.69921875" style="13" customWidth="1"/>
    <col min="6411" max="6411" width="14.8984375" style="13" customWidth="1"/>
    <col min="6412" max="6412" width="13.09765625" style="13" customWidth="1"/>
    <col min="6413" max="6413" width="9.5" style="13" customWidth="1"/>
    <col min="6414" max="6414" width="44" style="13" customWidth="1"/>
    <col min="6415" max="6415" width="28.3984375" style="13" customWidth="1"/>
    <col min="6416" max="6416" width="5" style="13" customWidth="1"/>
    <col min="6417" max="6418" width="6.09765625" style="13" customWidth="1"/>
    <col min="6419" max="6662" width="9" style="13"/>
    <col min="6663" max="6663" width="6.3984375" style="13" customWidth="1"/>
    <col min="6664" max="6664" width="7.09765625" style="13" customWidth="1"/>
    <col min="6665" max="6665" width="9" style="13"/>
    <col min="6666" max="6666" width="11.69921875" style="13" customWidth="1"/>
    <col min="6667" max="6667" width="14.8984375" style="13" customWidth="1"/>
    <col min="6668" max="6668" width="13.09765625" style="13" customWidth="1"/>
    <col min="6669" max="6669" width="9.5" style="13" customWidth="1"/>
    <col min="6670" max="6670" width="44" style="13" customWidth="1"/>
    <col min="6671" max="6671" width="28.3984375" style="13" customWidth="1"/>
    <col min="6672" max="6672" width="5" style="13" customWidth="1"/>
    <col min="6673" max="6674" width="6.09765625" style="13" customWidth="1"/>
    <col min="6675" max="6918" width="9" style="13"/>
    <col min="6919" max="6919" width="6.3984375" style="13" customWidth="1"/>
    <col min="6920" max="6920" width="7.09765625" style="13" customWidth="1"/>
    <col min="6921" max="6921" width="9" style="13"/>
    <col min="6922" max="6922" width="11.69921875" style="13" customWidth="1"/>
    <col min="6923" max="6923" width="14.8984375" style="13" customWidth="1"/>
    <col min="6924" max="6924" width="13.09765625" style="13" customWidth="1"/>
    <col min="6925" max="6925" width="9.5" style="13" customWidth="1"/>
    <col min="6926" max="6926" width="44" style="13" customWidth="1"/>
    <col min="6927" max="6927" width="28.3984375" style="13" customWidth="1"/>
    <col min="6928" max="6928" width="5" style="13" customWidth="1"/>
    <col min="6929" max="6930" width="6.09765625" style="13" customWidth="1"/>
    <col min="6931" max="7174" width="9" style="13"/>
    <col min="7175" max="7175" width="6.3984375" style="13" customWidth="1"/>
    <col min="7176" max="7176" width="7.09765625" style="13" customWidth="1"/>
    <col min="7177" max="7177" width="9" style="13"/>
    <col min="7178" max="7178" width="11.69921875" style="13" customWidth="1"/>
    <col min="7179" max="7179" width="14.8984375" style="13" customWidth="1"/>
    <col min="7180" max="7180" width="13.09765625" style="13" customWidth="1"/>
    <col min="7181" max="7181" width="9.5" style="13" customWidth="1"/>
    <col min="7182" max="7182" width="44" style="13" customWidth="1"/>
    <col min="7183" max="7183" width="28.3984375" style="13" customWidth="1"/>
    <col min="7184" max="7184" width="5" style="13" customWidth="1"/>
    <col min="7185" max="7186" width="6.09765625" style="13" customWidth="1"/>
    <col min="7187" max="7430" width="9" style="13"/>
    <col min="7431" max="7431" width="6.3984375" style="13" customWidth="1"/>
    <col min="7432" max="7432" width="7.09765625" style="13" customWidth="1"/>
    <col min="7433" max="7433" width="9" style="13"/>
    <col min="7434" max="7434" width="11.69921875" style="13" customWidth="1"/>
    <col min="7435" max="7435" width="14.8984375" style="13" customWidth="1"/>
    <col min="7436" max="7436" width="13.09765625" style="13" customWidth="1"/>
    <col min="7437" max="7437" width="9.5" style="13" customWidth="1"/>
    <col min="7438" max="7438" width="44" style="13" customWidth="1"/>
    <col min="7439" max="7439" width="28.3984375" style="13" customWidth="1"/>
    <col min="7440" max="7440" width="5" style="13" customWidth="1"/>
    <col min="7441" max="7442" width="6.09765625" style="13" customWidth="1"/>
    <col min="7443" max="7686" width="9" style="13"/>
    <col min="7687" max="7687" width="6.3984375" style="13" customWidth="1"/>
    <col min="7688" max="7688" width="7.09765625" style="13" customWidth="1"/>
    <col min="7689" max="7689" width="9" style="13"/>
    <col min="7690" max="7690" width="11.69921875" style="13" customWidth="1"/>
    <col min="7691" max="7691" width="14.8984375" style="13" customWidth="1"/>
    <col min="7692" max="7692" width="13.09765625" style="13" customWidth="1"/>
    <col min="7693" max="7693" width="9.5" style="13" customWidth="1"/>
    <col min="7694" max="7694" width="44" style="13" customWidth="1"/>
    <col min="7695" max="7695" width="28.3984375" style="13" customWidth="1"/>
    <col min="7696" max="7696" width="5" style="13" customWidth="1"/>
    <col min="7697" max="7698" width="6.09765625" style="13" customWidth="1"/>
    <col min="7699" max="7942" width="9" style="13"/>
    <col min="7943" max="7943" width="6.3984375" style="13" customWidth="1"/>
    <col min="7944" max="7944" width="7.09765625" style="13" customWidth="1"/>
    <col min="7945" max="7945" width="9" style="13"/>
    <col min="7946" max="7946" width="11.69921875" style="13" customWidth="1"/>
    <col min="7947" max="7947" width="14.8984375" style="13" customWidth="1"/>
    <col min="7948" max="7948" width="13.09765625" style="13" customWidth="1"/>
    <col min="7949" max="7949" width="9.5" style="13" customWidth="1"/>
    <col min="7950" max="7950" width="44" style="13" customWidth="1"/>
    <col min="7951" max="7951" width="28.3984375" style="13" customWidth="1"/>
    <col min="7952" max="7952" width="5" style="13" customWidth="1"/>
    <col min="7953" max="7954" width="6.09765625" style="13" customWidth="1"/>
    <col min="7955" max="8198" width="9" style="13"/>
    <col min="8199" max="8199" width="6.3984375" style="13" customWidth="1"/>
    <col min="8200" max="8200" width="7.09765625" style="13" customWidth="1"/>
    <col min="8201" max="8201" width="9" style="13"/>
    <col min="8202" max="8202" width="11.69921875" style="13" customWidth="1"/>
    <col min="8203" max="8203" width="14.8984375" style="13" customWidth="1"/>
    <col min="8204" max="8204" width="13.09765625" style="13" customWidth="1"/>
    <col min="8205" max="8205" width="9.5" style="13" customWidth="1"/>
    <col min="8206" max="8206" width="44" style="13" customWidth="1"/>
    <col min="8207" max="8207" width="28.3984375" style="13" customWidth="1"/>
    <col min="8208" max="8208" width="5" style="13" customWidth="1"/>
    <col min="8209" max="8210" width="6.09765625" style="13" customWidth="1"/>
    <col min="8211" max="8454" width="9" style="13"/>
    <col min="8455" max="8455" width="6.3984375" style="13" customWidth="1"/>
    <col min="8456" max="8456" width="7.09765625" style="13" customWidth="1"/>
    <col min="8457" max="8457" width="9" style="13"/>
    <col min="8458" max="8458" width="11.69921875" style="13" customWidth="1"/>
    <col min="8459" max="8459" width="14.8984375" style="13" customWidth="1"/>
    <col min="8460" max="8460" width="13.09765625" style="13" customWidth="1"/>
    <col min="8461" max="8461" width="9.5" style="13" customWidth="1"/>
    <col min="8462" max="8462" width="44" style="13" customWidth="1"/>
    <col min="8463" max="8463" width="28.3984375" style="13" customWidth="1"/>
    <col min="8464" max="8464" width="5" style="13" customWidth="1"/>
    <col min="8465" max="8466" width="6.09765625" style="13" customWidth="1"/>
    <col min="8467" max="8710" width="9" style="13"/>
    <col min="8711" max="8711" width="6.3984375" style="13" customWidth="1"/>
    <col min="8712" max="8712" width="7.09765625" style="13" customWidth="1"/>
    <col min="8713" max="8713" width="9" style="13"/>
    <col min="8714" max="8714" width="11.69921875" style="13" customWidth="1"/>
    <col min="8715" max="8715" width="14.8984375" style="13" customWidth="1"/>
    <col min="8716" max="8716" width="13.09765625" style="13" customWidth="1"/>
    <col min="8717" max="8717" width="9.5" style="13" customWidth="1"/>
    <col min="8718" max="8718" width="44" style="13" customWidth="1"/>
    <col min="8719" max="8719" width="28.3984375" style="13" customWidth="1"/>
    <col min="8720" max="8720" width="5" style="13" customWidth="1"/>
    <col min="8721" max="8722" width="6.09765625" style="13" customWidth="1"/>
    <col min="8723" max="8966" width="9" style="13"/>
    <col min="8967" max="8967" width="6.3984375" style="13" customWidth="1"/>
    <col min="8968" max="8968" width="7.09765625" style="13" customWidth="1"/>
    <col min="8969" max="8969" width="9" style="13"/>
    <col min="8970" max="8970" width="11.69921875" style="13" customWidth="1"/>
    <col min="8971" max="8971" width="14.8984375" style="13" customWidth="1"/>
    <col min="8972" max="8972" width="13.09765625" style="13" customWidth="1"/>
    <col min="8973" max="8973" width="9.5" style="13" customWidth="1"/>
    <col min="8974" max="8974" width="44" style="13" customWidth="1"/>
    <col min="8975" max="8975" width="28.3984375" style="13" customWidth="1"/>
    <col min="8976" max="8976" width="5" style="13" customWidth="1"/>
    <col min="8977" max="8978" width="6.09765625" style="13" customWidth="1"/>
    <col min="8979" max="9222" width="9" style="13"/>
    <col min="9223" max="9223" width="6.3984375" style="13" customWidth="1"/>
    <col min="9224" max="9224" width="7.09765625" style="13" customWidth="1"/>
    <col min="9225" max="9225" width="9" style="13"/>
    <col min="9226" max="9226" width="11.69921875" style="13" customWidth="1"/>
    <col min="9227" max="9227" width="14.8984375" style="13" customWidth="1"/>
    <col min="9228" max="9228" width="13.09765625" style="13" customWidth="1"/>
    <col min="9229" max="9229" width="9.5" style="13" customWidth="1"/>
    <col min="9230" max="9230" width="44" style="13" customWidth="1"/>
    <col min="9231" max="9231" width="28.3984375" style="13" customWidth="1"/>
    <col min="9232" max="9232" width="5" style="13" customWidth="1"/>
    <col min="9233" max="9234" width="6.09765625" style="13" customWidth="1"/>
    <col min="9235" max="9478" width="9" style="13"/>
    <col min="9479" max="9479" width="6.3984375" style="13" customWidth="1"/>
    <col min="9480" max="9480" width="7.09765625" style="13" customWidth="1"/>
    <col min="9481" max="9481" width="9" style="13"/>
    <col min="9482" max="9482" width="11.69921875" style="13" customWidth="1"/>
    <col min="9483" max="9483" width="14.8984375" style="13" customWidth="1"/>
    <col min="9484" max="9484" width="13.09765625" style="13" customWidth="1"/>
    <col min="9485" max="9485" width="9.5" style="13" customWidth="1"/>
    <col min="9486" max="9486" width="44" style="13" customWidth="1"/>
    <col min="9487" max="9487" width="28.3984375" style="13" customWidth="1"/>
    <col min="9488" max="9488" width="5" style="13" customWidth="1"/>
    <col min="9489" max="9490" width="6.09765625" style="13" customWidth="1"/>
    <col min="9491" max="9734" width="9" style="13"/>
    <col min="9735" max="9735" width="6.3984375" style="13" customWidth="1"/>
    <col min="9736" max="9736" width="7.09765625" style="13" customWidth="1"/>
    <col min="9737" max="9737" width="9" style="13"/>
    <col min="9738" max="9738" width="11.69921875" style="13" customWidth="1"/>
    <col min="9739" max="9739" width="14.8984375" style="13" customWidth="1"/>
    <col min="9740" max="9740" width="13.09765625" style="13" customWidth="1"/>
    <col min="9741" max="9741" width="9.5" style="13" customWidth="1"/>
    <col min="9742" max="9742" width="44" style="13" customWidth="1"/>
    <col min="9743" max="9743" width="28.3984375" style="13" customWidth="1"/>
    <col min="9744" max="9744" width="5" style="13" customWidth="1"/>
    <col min="9745" max="9746" width="6.09765625" style="13" customWidth="1"/>
    <col min="9747" max="9990" width="9" style="13"/>
    <col min="9991" max="9991" width="6.3984375" style="13" customWidth="1"/>
    <col min="9992" max="9992" width="7.09765625" style="13" customWidth="1"/>
    <col min="9993" max="9993" width="9" style="13"/>
    <col min="9994" max="9994" width="11.69921875" style="13" customWidth="1"/>
    <col min="9995" max="9995" width="14.8984375" style="13" customWidth="1"/>
    <col min="9996" max="9996" width="13.09765625" style="13" customWidth="1"/>
    <col min="9997" max="9997" width="9.5" style="13" customWidth="1"/>
    <col min="9998" max="9998" width="44" style="13" customWidth="1"/>
    <col min="9999" max="9999" width="28.3984375" style="13" customWidth="1"/>
    <col min="10000" max="10000" width="5" style="13" customWidth="1"/>
    <col min="10001" max="10002" width="6.09765625" style="13" customWidth="1"/>
    <col min="10003" max="10246" width="9" style="13"/>
    <col min="10247" max="10247" width="6.3984375" style="13" customWidth="1"/>
    <col min="10248" max="10248" width="7.09765625" style="13" customWidth="1"/>
    <col min="10249" max="10249" width="9" style="13"/>
    <col min="10250" max="10250" width="11.69921875" style="13" customWidth="1"/>
    <col min="10251" max="10251" width="14.8984375" style="13" customWidth="1"/>
    <col min="10252" max="10252" width="13.09765625" style="13" customWidth="1"/>
    <col min="10253" max="10253" width="9.5" style="13" customWidth="1"/>
    <col min="10254" max="10254" width="44" style="13" customWidth="1"/>
    <col min="10255" max="10255" width="28.3984375" style="13" customWidth="1"/>
    <col min="10256" max="10256" width="5" style="13" customWidth="1"/>
    <col min="10257" max="10258" width="6.09765625" style="13" customWidth="1"/>
    <col min="10259" max="10502" width="9" style="13"/>
    <col min="10503" max="10503" width="6.3984375" style="13" customWidth="1"/>
    <col min="10504" max="10504" width="7.09765625" style="13" customWidth="1"/>
    <col min="10505" max="10505" width="9" style="13"/>
    <col min="10506" max="10506" width="11.69921875" style="13" customWidth="1"/>
    <col min="10507" max="10507" width="14.8984375" style="13" customWidth="1"/>
    <col min="10508" max="10508" width="13.09765625" style="13" customWidth="1"/>
    <col min="10509" max="10509" width="9.5" style="13" customWidth="1"/>
    <col min="10510" max="10510" width="44" style="13" customWidth="1"/>
    <col min="10511" max="10511" width="28.3984375" style="13" customWidth="1"/>
    <col min="10512" max="10512" width="5" style="13" customWidth="1"/>
    <col min="10513" max="10514" width="6.09765625" style="13" customWidth="1"/>
    <col min="10515" max="10758" width="9" style="13"/>
    <col min="10759" max="10759" width="6.3984375" style="13" customWidth="1"/>
    <col min="10760" max="10760" width="7.09765625" style="13" customWidth="1"/>
    <col min="10761" max="10761" width="9" style="13"/>
    <col min="10762" max="10762" width="11.69921875" style="13" customWidth="1"/>
    <col min="10763" max="10763" width="14.8984375" style="13" customWidth="1"/>
    <col min="10764" max="10764" width="13.09765625" style="13" customWidth="1"/>
    <col min="10765" max="10765" width="9.5" style="13" customWidth="1"/>
    <col min="10766" max="10766" width="44" style="13" customWidth="1"/>
    <col min="10767" max="10767" width="28.3984375" style="13" customWidth="1"/>
    <col min="10768" max="10768" width="5" style="13" customWidth="1"/>
    <col min="10769" max="10770" width="6.09765625" style="13" customWidth="1"/>
    <col min="10771" max="11014" width="9" style="13"/>
    <col min="11015" max="11015" width="6.3984375" style="13" customWidth="1"/>
    <col min="11016" max="11016" width="7.09765625" style="13" customWidth="1"/>
    <col min="11017" max="11017" width="9" style="13"/>
    <col min="11018" max="11018" width="11.69921875" style="13" customWidth="1"/>
    <col min="11019" max="11019" width="14.8984375" style="13" customWidth="1"/>
    <col min="11020" max="11020" width="13.09765625" style="13" customWidth="1"/>
    <col min="11021" max="11021" width="9.5" style="13" customWidth="1"/>
    <col min="11022" max="11022" width="44" style="13" customWidth="1"/>
    <col min="11023" max="11023" width="28.3984375" style="13" customWidth="1"/>
    <col min="11024" max="11024" width="5" style="13" customWidth="1"/>
    <col min="11025" max="11026" width="6.09765625" style="13" customWidth="1"/>
    <col min="11027" max="11270" width="9" style="13"/>
    <col min="11271" max="11271" width="6.3984375" style="13" customWidth="1"/>
    <col min="11272" max="11272" width="7.09765625" style="13" customWidth="1"/>
    <col min="11273" max="11273" width="9" style="13"/>
    <col min="11274" max="11274" width="11.69921875" style="13" customWidth="1"/>
    <col min="11275" max="11275" width="14.8984375" style="13" customWidth="1"/>
    <col min="11276" max="11276" width="13.09765625" style="13" customWidth="1"/>
    <col min="11277" max="11277" width="9.5" style="13" customWidth="1"/>
    <col min="11278" max="11278" width="44" style="13" customWidth="1"/>
    <col min="11279" max="11279" width="28.3984375" style="13" customWidth="1"/>
    <col min="11280" max="11280" width="5" style="13" customWidth="1"/>
    <col min="11281" max="11282" width="6.09765625" style="13" customWidth="1"/>
    <col min="11283" max="11526" width="9" style="13"/>
    <col min="11527" max="11527" width="6.3984375" style="13" customWidth="1"/>
    <col min="11528" max="11528" width="7.09765625" style="13" customWidth="1"/>
    <col min="11529" max="11529" width="9" style="13"/>
    <col min="11530" max="11530" width="11.69921875" style="13" customWidth="1"/>
    <col min="11531" max="11531" width="14.8984375" style="13" customWidth="1"/>
    <col min="11532" max="11532" width="13.09765625" style="13" customWidth="1"/>
    <col min="11533" max="11533" width="9.5" style="13" customWidth="1"/>
    <col min="11534" max="11534" width="44" style="13" customWidth="1"/>
    <col min="11535" max="11535" width="28.3984375" style="13" customWidth="1"/>
    <col min="11536" max="11536" width="5" style="13" customWidth="1"/>
    <col min="11537" max="11538" width="6.09765625" style="13" customWidth="1"/>
    <col min="11539" max="11782" width="9" style="13"/>
    <col min="11783" max="11783" width="6.3984375" style="13" customWidth="1"/>
    <col min="11784" max="11784" width="7.09765625" style="13" customWidth="1"/>
    <col min="11785" max="11785" width="9" style="13"/>
    <col min="11786" max="11786" width="11.69921875" style="13" customWidth="1"/>
    <col min="11787" max="11787" width="14.8984375" style="13" customWidth="1"/>
    <col min="11788" max="11788" width="13.09765625" style="13" customWidth="1"/>
    <col min="11789" max="11789" width="9.5" style="13" customWidth="1"/>
    <col min="11790" max="11790" width="44" style="13" customWidth="1"/>
    <col min="11791" max="11791" width="28.3984375" style="13" customWidth="1"/>
    <col min="11792" max="11792" width="5" style="13" customWidth="1"/>
    <col min="11793" max="11794" width="6.09765625" style="13" customWidth="1"/>
    <col min="11795" max="12038" width="9" style="13"/>
    <col min="12039" max="12039" width="6.3984375" style="13" customWidth="1"/>
    <col min="12040" max="12040" width="7.09765625" style="13" customWidth="1"/>
    <col min="12041" max="12041" width="9" style="13"/>
    <col min="12042" max="12042" width="11.69921875" style="13" customWidth="1"/>
    <col min="12043" max="12043" width="14.8984375" style="13" customWidth="1"/>
    <col min="12044" max="12044" width="13.09765625" style="13" customWidth="1"/>
    <col min="12045" max="12045" width="9.5" style="13" customWidth="1"/>
    <col min="12046" max="12046" width="44" style="13" customWidth="1"/>
    <col min="12047" max="12047" width="28.3984375" style="13" customWidth="1"/>
    <col min="12048" max="12048" width="5" style="13" customWidth="1"/>
    <col min="12049" max="12050" width="6.09765625" style="13" customWidth="1"/>
    <col min="12051" max="12294" width="9" style="13"/>
    <col min="12295" max="12295" width="6.3984375" style="13" customWidth="1"/>
    <col min="12296" max="12296" width="7.09765625" style="13" customWidth="1"/>
    <col min="12297" max="12297" width="9" style="13"/>
    <col min="12298" max="12298" width="11.69921875" style="13" customWidth="1"/>
    <col min="12299" max="12299" width="14.8984375" style="13" customWidth="1"/>
    <col min="12300" max="12300" width="13.09765625" style="13" customWidth="1"/>
    <col min="12301" max="12301" width="9.5" style="13" customWidth="1"/>
    <col min="12302" max="12302" width="44" style="13" customWidth="1"/>
    <col min="12303" max="12303" width="28.3984375" style="13" customWidth="1"/>
    <col min="12304" max="12304" width="5" style="13" customWidth="1"/>
    <col min="12305" max="12306" width="6.09765625" style="13" customWidth="1"/>
    <col min="12307" max="12550" width="9" style="13"/>
    <col min="12551" max="12551" width="6.3984375" style="13" customWidth="1"/>
    <col min="12552" max="12552" width="7.09765625" style="13" customWidth="1"/>
    <col min="12553" max="12553" width="9" style="13"/>
    <col min="12554" max="12554" width="11.69921875" style="13" customWidth="1"/>
    <col min="12555" max="12555" width="14.8984375" style="13" customWidth="1"/>
    <col min="12556" max="12556" width="13.09765625" style="13" customWidth="1"/>
    <col min="12557" max="12557" width="9.5" style="13" customWidth="1"/>
    <col min="12558" max="12558" width="44" style="13" customWidth="1"/>
    <col min="12559" max="12559" width="28.3984375" style="13" customWidth="1"/>
    <col min="12560" max="12560" width="5" style="13" customWidth="1"/>
    <col min="12561" max="12562" width="6.09765625" style="13" customWidth="1"/>
    <col min="12563" max="12806" width="9" style="13"/>
    <col min="12807" max="12807" width="6.3984375" style="13" customWidth="1"/>
    <col min="12808" max="12808" width="7.09765625" style="13" customWidth="1"/>
    <col min="12809" max="12809" width="9" style="13"/>
    <col min="12810" max="12810" width="11.69921875" style="13" customWidth="1"/>
    <col min="12811" max="12811" width="14.8984375" style="13" customWidth="1"/>
    <col min="12812" max="12812" width="13.09765625" style="13" customWidth="1"/>
    <col min="12813" max="12813" width="9.5" style="13" customWidth="1"/>
    <col min="12814" max="12814" width="44" style="13" customWidth="1"/>
    <col min="12815" max="12815" width="28.3984375" style="13" customWidth="1"/>
    <col min="12816" max="12816" width="5" style="13" customWidth="1"/>
    <col min="12817" max="12818" width="6.09765625" style="13" customWidth="1"/>
    <col min="12819" max="13062" width="9" style="13"/>
    <col min="13063" max="13063" width="6.3984375" style="13" customWidth="1"/>
    <col min="13064" max="13064" width="7.09765625" style="13" customWidth="1"/>
    <col min="13065" max="13065" width="9" style="13"/>
    <col min="13066" max="13066" width="11.69921875" style="13" customWidth="1"/>
    <col min="13067" max="13067" width="14.8984375" style="13" customWidth="1"/>
    <col min="13068" max="13068" width="13.09765625" style="13" customWidth="1"/>
    <col min="13069" max="13069" width="9.5" style="13" customWidth="1"/>
    <col min="13070" max="13070" width="44" style="13" customWidth="1"/>
    <col min="13071" max="13071" width="28.3984375" style="13" customWidth="1"/>
    <col min="13072" max="13072" width="5" style="13" customWidth="1"/>
    <col min="13073" max="13074" width="6.09765625" style="13" customWidth="1"/>
    <col min="13075" max="13318" width="9" style="13"/>
    <col min="13319" max="13319" width="6.3984375" style="13" customWidth="1"/>
    <col min="13320" max="13320" width="7.09765625" style="13" customWidth="1"/>
    <col min="13321" max="13321" width="9" style="13"/>
    <col min="13322" max="13322" width="11.69921875" style="13" customWidth="1"/>
    <col min="13323" max="13323" width="14.8984375" style="13" customWidth="1"/>
    <col min="13324" max="13324" width="13.09765625" style="13" customWidth="1"/>
    <col min="13325" max="13325" width="9.5" style="13" customWidth="1"/>
    <col min="13326" max="13326" width="44" style="13" customWidth="1"/>
    <col min="13327" max="13327" width="28.3984375" style="13" customWidth="1"/>
    <col min="13328" max="13328" width="5" style="13" customWidth="1"/>
    <col min="13329" max="13330" width="6.09765625" style="13" customWidth="1"/>
    <col min="13331" max="13574" width="9" style="13"/>
    <col min="13575" max="13575" width="6.3984375" style="13" customWidth="1"/>
    <col min="13576" max="13576" width="7.09765625" style="13" customWidth="1"/>
    <col min="13577" max="13577" width="9" style="13"/>
    <col min="13578" max="13578" width="11.69921875" style="13" customWidth="1"/>
    <col min="13579" max="13579" width="14.8984375" style="13" customWidth="1"/>
    <col min="13580" max="13580" width="13.09765625" style="13" customWidth="1"/>
    <col min="13581" max="13581" width="9.5" style="13" customWidth="1"/>
    <col min="13582" max="13582" width="44" style="13" customWidth="1"/>
    <col min="13583" max="13583" width="28.3984375" style="13" customWidth="1"/>
    <col min="13584" max="13584" width="5" style="13" customWidth="1"/>
    <col min="13585" max="13586" width="6.09765625" style="13" customWidth="1"/>
    <col min="13587" max="13830" width="9" style="13"/>
    <col min="13831" max="13831" width="6.3984375" style="13" customWidth="1"/>
    <col min="13832" max="13832" width="7.09765625" style="13" customWidth="1"/>
    <col min="13833" max="13833" width="9" style="13"/>
    <col min="13834" max="13834" width="11.69921875" style="13" customWidth="1"/>
    <col min="13835" max="13835" width="14.8984375" style="13" customWidth="1"/>
    <col min="13836" max="13836" width="13.09765625" style="13" customWidth="1"/>
    <col min="13837" max="13837" width="9.5" style="13" customWidth="1"/>
    <col min="13838" max="13838" width="44" style="13" customWidth="1"/>
    <col min="13839" max="13839" width="28.3984375" style="13" customWidth="1"/>
    <col min="13840" max="13840" width="5" style="13" customWidth="1"/>
    <col min="13841" max="13842" width="6.09765625" style="13" customWidth="1"/>
    <col min="13843" max="14086" width="9" style="13"/>
    <col min="14087" max="14087" width="6.3984375" style="13" customWidth="1"/>
    <col min="14088" max="14088" width="7.09765625" style="13" customWidth="1"/>
    <col min="14089" max="14089" width="9" style="13"/>
    <col min="14090" max="14090" width="11.69921875" style="13" customWidth="1"/>
    <col min="14091" max="14091" width="14.8984375" style="13" customWidth="1"/>
    <col min="14092" max="14092" width="13.09765625" style="13" customWidth="1"/>
    <col min="14093" max="14093" width="9.5" style="13" customWidth="1"/>
    <col min="14094" max="14094" width="44" style="13" customWidth="1"/>
    <col min="14095" max="14095" width="28.3984375" style="13" customWidth="1"/>
    <col min="14096" max="14096" width="5" style="13" customWidth="1"/>
    <col min="14097" max="14098" width="6.09765625" style="13" customWidth="1"/>
    <col min="14099" max="14342" width="9" style="13"/>
    <col min="14343" max="14343" width="6.3984375" style="13" customWidth="1"/>
    <col min="14344" max="14344" width="7.09765625" style="13" customWidth="1"/>
    <col min="14345" max="14345" width="9" style="13"/>
    <col min="14346" max="14346" width="11.69921875" style="13" customWidth="1"/>
    <col min="14347" max="14347" width="14.8984375" style="13" customWidth="1"/>
    <col min="14348" max="14348" width="13.09765625" style="13" customWidth="1"/>
    <col min="14349" max="14349" width="9.5" style="13" customWidth="1"/>
    <col min="14350" max="14350" width="44" style="13" customWidth="1"/>
    <col min="14351" max="14351" width="28.3984375" style="13" customWidth="1"/>
    <col min="14352" max="14352" width="5" style="13" customWidth="1"/>
    <col min="14353" max="14354" width="6.09765625" style="13" customWidth="1"/>
    <col min="14355" max="14598" width="9" style="13"/>
    <col min="14599" max="14599" width="6.3984375" style="13" customWidth="1"/>
    <col min="14600" max="14600" width="7.09765625" style="13" customWidth="1"/>
    <col min="14601" max="14601" width="9" style="13"/>
    <col min="14602" max="14602" width="11.69921875" style="13" customWidth="1"/>
    <col min="14603" max="14603" width="14.8984375" style="13" customWidth="1"/>
    <col min="14604" max="14604" width="13.09765625" style="13" customWidth="1"/>
    <col min="14605" max="14605" width="9.5" style="13" customWidth="1"/>
    <col min="14606" max="14606" width="44" style="13" customWidth="1"/>
    <col min="14607" max="14607" width="28.3984375" style="13" customWidth="1"/>
    <col min="14608" max="14608" width="5" style="13" customWidth="1"/>
    <col min="14609" max="14610" width="6.09765625" style="13" customWidth="1"/>
    <col min="14611" max="14854" width="9" style="13"/>
    <col min="14855" max="14855" width="6.3984375" style="13" customWidth="1"/>
    <col min="14856" max="14856" width="7.09765625" style="13" customWidth="1"/>
    <col min="14857" max="14857" width="9" style="13"/>
    <col min="14858" max="14858" width="11.69921875" style="13" customWidth="1"/>
    <col min="14859" max="14859" width="14.8984375" style="13" customWidth="1"/>
    <col min="14860" max="14860" width="13.09765625" style="13" customWidth="1"/>
    <col min="14861" max="14861" width="9.5" style="13" customWidth="1"/>
    <col min="14862" max="14862" width="44" style="13" customWidth="1"/>
    <col min="14863" max="14863" width="28.3984375" style="13" customWidth="1"/>
    <col min="14864" max="14864" width="5" style="13" customWidth="1"/>
    <col min="14865" max="14866" width="6.09765625" style="13" customWidth="1"/>
    <col min="14867" max="15110" width="9" style="13"/>
    <col min="15111" max="15111" width="6.3984375" style="13" customWidth="1"/>
    <col min="15112" max="15112" width="7.09765625" style="13" customWidth="1"/>
    <col min="15113" max="15113" width="9" style="13"/>
    <col min="15114" max="15114" width="11.69921875" style="13" customWidth="1"/>
    <col min="15115" max="15115" width="14.8984375" style="13" customWidth="1"/>
    <col min="15116" max="15116" width="13.09765625" style="13" customWidth="1"/>
    <col min="15117" max="15117" width="9.5" style="13" customWidth="1"/>
    <col min="15118" max="15118" width="44" style="13" customWidth="1"/>
    <col min="15119" max="15119" width="28.3984375" style="13" customWidth="1"/>
    <col min="15120" max="15120" width="5" style="13" customWidth="1"/>
    <col min="15121" max="15122" width="6.09765625" style="13" customWidth="1"/>
    <col min="15123" max="15366" width="9" style="13"/>
    <col min="15367" max="15367" width="6.3984375" style="13" customWidth="1"/>
    <col min="15368" max="15368" width="7.09765625" style="13" customWidth="1"/>
    <col min="15369" max="15369" width="9" style="13"/>
    <col min="15370" max="15370" width="11.69921875" style="13" customWidth="1"/>
    <col min="15371" max="15371" width="14.8984375" style="13" customWidth="1"/>
    <col min="15372" max="15372" width="13.09765625" style="13" customWidth="1"/>
    <col min="15373" max="15373" width="9.5" style="13" customWidth="1"/>
    <col min="15374" max="15374" width="44" style="13" customWidth="1"/>
    <col min="15375" max="15375" width="28.3984375" style="13" customWidth="1"/>
    <col min="15376" max="15376" width="5" style="13" customWidth="1"/>
    <col min="15377" max="15378" width="6.09765625" style="13" customWidth="1"/>
    <col min="15379" max="15622" width="9" style="13"/>
    <col min="15623" max="15623" width="6.3984375" style="13" customWidth="1"/>
    <col min="15624" max="15624" width="7.09765625" style="13" customWidth="1"/>
    <col min="15625" max="15625" width="9" style="13"/>
    <col min="15626" max="15626" width="11.69921875" style="13" customWidth="1"/>
    <col min="15627" max="15627" width="14.8984375" style="13" customWidth="1"/>
    <col min="15628" max="15628" width="13.09765625" style="13" customWidth="1"/>
    <col min="15629" max="15629" width="9.5" style="13" customWidth="1"/>
    <col min="15630" max="15630" width="44" style="13" customWidth="1"/>
    <col min="15631" max="15631" width="28.3984375" style="13" customWidth="1"/>
    <col min="15632" max="15632" width="5" style="13" customWidth="1"/>
    <col min="15633" max="15634" width="6.09765625" style="13" customWidth="1"/>
    <col min="15635" max="15878" width="9" style="13"/>
    <col min="15879" max="15879" width="6.3984375" style="13" customWidth="1"/>
    <col min="15880" max="15880" width="7.09765625" style="13" customWidth="1"/>
    <col min="15881" max="15881" width="9" style="13"/>
    <col min="15882" max="15882" width="11.69921875" style="13" customWidth="1"/>
    <col min="15883" max="15883" width="14.8984375" style="13" customWidth="1"/>
    <col min="15884" max="15884" width="13.09765625" style="13" customWidth="1"/>
    <col min="15885" max="15885" width="9.5" style="13" customWidth="1"/>
    <col min="15886" max="15886" width="44" style="13" customWidth="1"/>
    <col min="15887" max="15887" width="28.3984375" style="13" customWidth="1"/>
    <col min="15888" max="15888" width="5" style="13" customWidth="1"/>
    <col min="15889" max="15890" width="6.09765625" style="13" customWidth="1"/>
    <col min="15891" max="16134" width="9" style="13"/>
    <col min="16135" max="16135" width="6.3984375" style="13" customWidth="1"/>
    <col min="16136" max="16136" width="7.09765625" style="13" customWidth="1"/>
    <col min="16137" max="16137" width="9" style="13"/>
    <col min="16138" max="16138" width="11.69921875" style="13" customWidth="1"/>
    <col min="16139" max="16139" width="14.8984375" style="13" customWidth="1"/>
    <col min="16140" max="16140" width="13.09765625" style="13" customWidth="1"/>
    <col min="16141" max="16141" width="9.5" style="13" customWidth="1"/>
    <col min="16142" max="16142" width="44" style="13" customWidth="1"/>
    <col min="16143" max="16143" width="28.3984375" style="13" customWidth="1"/>
    <col min="16144" max="16144" width="5" style="13" customWidth="1"/>
    <col min="16145" max="16146" width="6.09765625" style="13" customWidth="1"/>
    <col min="16147" max="16384" width="9" style="13"/>
  </cols>
  <sheetData>
    <row r="1" spans="1:18" ht="19.95" customHeight="1">
      <c r="A1" s="233" t="str">
        <f>'リレー名簿（当日名簿変更はここ）'!A2</f>
        <v>令和4年度なんじょうカップ</v>
      </c>
      <c r="B1" s="233"/>
      <c r="C1" s="233"/>
      <c r="D1" s="233"/>
      <c r="E1" s="233"/>
      <c r="F1" s="233"/>
      <c r="G1" s="233"/>
      <c r="H1" s="233"/>
      <c r="I1" s="233"/>
      <c r="J1" s="233"/>
      <c r="K1" s="233"/>
      <c r="L1" s="233"/>
      <c r="M1" s="233"/>
      <c r="N1" s="233"/>
      <c r="O1" s="233"/>
      <c r="P1" s="46"/>
      <c r="Q1" s="46"/>
      <c r="R1" s="46"/>
    </row>
    <row r="2" spans="1:18" ht="28.5" customHeight="1">
      <c r="A2" s="233" t="s">
        <v>159</v>
      </c>
      <c r="B2" s="233"/>
      <c r="C2" s="233"/>
      <c r="D2" s="233"/>
      <c r="E2" s="233"/>
      <c r="F2" s="233"/>
      <c r="G2" s="233"/>
      <c r="H2" s="233"/>
      <c r="I2" s="233"/>
      <c r="J2" s="233"/>
      <c r="K2" s="233"/>
      <c r="L2" s="233"/>
      <c r="M2" s="233"/>
      <c r="N2" s="233"/>
      <c r="O2" s="233"/>
      <c r="P2" s="12"/>
      <c r="Q2" s="12"/>
      <c r="R2" s="12"/>
    </row>
    <row r="3" spans="1:18" ht="8.25" customHeight="1"/>
    <row r="4" spans="1:18" ht="24" customHeight="1">
      <c r="A4" s="15" t="s">
        <v>20</v>
      </c>
      <c r="B4" s="15" t="s">
        <v>9</v>
      </c>
      <c r="C4" s="15" t="s">
        <v>10</v>
      </c>
      <c r="D4" s="243" t="s">
        <v>160</v>
      </c>
      <c r="E4" s="244"/>
      <c r="F4" s="243" t="s">
        <v>161</v>
      </c>
      <c r="G4" s="244"/>
      <c r="H4" s="243" t="s">
        <v>162</v>
      </c>
      <c r="I4" s="244"/>
      <c r="J4" s="243" t="s">
        <v>163</v>
      </c>
      <c r="K4" s="244"/>
      <c r="L4" s="243" t="s">
        <v>164</v>
      </c>
      <c r="M4" s="244"/>
      <c r="N4" s="243" t="s">
        <v>165</v>
      </c>
      <c r="O4" s="244"/>
      <c r="P4" s="168"/>
    </row>
    <row r="5" spans="1:18" s="171" customFormat="1" ht="15.75" customHeight="1">
      <c r="A5" s="240">
        <v>1</v>
      </c>
      <c r="B5" s="237">
        <f>VLOOKUP(A5,'6'!$A$7:$C$31,3,0)</f>
        <v>10</v>
      </c>
      <c r="C5" s="234" t="str">
        <f>VLOOKUP(B5,'6'!$C$7:$F$31,4,0)</f>
        <v>大里北小学校Ｂ</v>
      </c>
      <c r="D5" s="245" t="str">
        <f>IF(B5="","",VLOOKUP($B5,'リレー名簿（当日名簿変更はここ）'!$A$5:$N$29,3,))</f>
        <v>吉岡　希空</v>
      </c>
      <c r="E5" s="246"/>
      <c r="F5" s="245" t="str">
        <f>IF(D5="","",VLOOKUP($B5,'リレー名簿（当日名簿変更はここ）'!$A$5:$N$29,5,))</f>
        <v>幸地　琉生</v>
      </c>
      <c r="G5" s="246"/>
      <c r="H5" s="245" t="str">
        <f>IF(F5="","",VLOOKUP($B5,'リレー名簿（当日名簿変更はここ）'!$A$5:$N$29,7,))</f>
        <v>新里　結衣奈</v>
      </c>
      <c r="I5" s="246"/>
      <c r="J5" s="245" t="str">
        <f>IF(H5="","",VLOOKUP($B5,'リレー名簿（当日名簿変更はここ）'!$A$5:$N$29,9,))</f>
        <v>嘉数　松吾</v>
      </c>
      <c r="K5" s="246"/>
      <c r="L5" s="245" t="str">
        <f>IF(J5="","",VLOOKUP($B5,'リレー名簿（当日名簿変更はここ）'!$A$5:$N$29,11,))</f>
        <v>比嘉　彩良</v>
      </c>
      <c r="M5" s="246"/>
      <c r="N5" s="245" t="str">
        <f>IF(L5="","",VLOOKUP($B5,'リレー名簿（当日名簿変更はここ）'!$A$5:$N$29,13,))</f>
        <v>小渡　博夢</v>
      </c>
      <c r="O5" s="247"/>
      <c r="P5" s="170"/>
    </row>
    <row r="6" spans="1:18" s="171" customFormat="1" ht="15.75" customHeight="1">
      <c r="A6" s="241"/>
      <c r="B6" s="238"/>
      <c r="C6" s="235"/>
      <c r="D6" s="172">
        <f>RANK(E6,(E$6,E$9,E$12,E$15,E$18,E$21,E$24,E$27,E$30,E$33,E$36,E$39,E$42,E$45,E$48,E$51,E$54,E$57,E$60,E$63),1)</f>
        <v>10</v>
      </c>
      <c r="E6" s="173">
        <f>VLOOKUP('総合成績（新）'!$B5,'1'!$C$7:$H$31,6,0)</f>
        <v>2.4768518518518516E-3</v>
      </c>
      <c r="F6" s="172">
        <f>RANK(G6,(G$6,G$9,G$12,G$15,G$18,G$21,G$24,G$27,G$30,G$33,G$36,G$39,G$42,G$45,G$48,G$51,G$54,G$57,G$60,G$63),1)</f>
        <v>13</v>
      </c>
      <c r="G6" s="173">
        <f>VLOOKUP('総合成績（新）'!$B5,'2'!$C$7:$H$31,6,0)</f>
        <v>2.3841999999999999E-3</v>
      </c>
      <c r="H6" s="172">
        <f>RANK(I6,(I$6,I$9,I$12,I$15,I$18,I$21,I$24,I$27,I$30,I$33,I$36,I$39,I$42,I$45,I$48,I$51,I$54,I$57,I$60,I$63),1)</f>
        <v>5</v>
      </c>
      <c r="I6" s="173">
        <f>VLOOKUP('総合成績（新）'!$B5,'3'!$C$7:$H$31,6,0)</f>
        <v>2.8356000000000002E-3</v>
      </c>
      <c r="J6" s="172">
        <f>RANK(K6,(K$6,K$9,K$12,K$15,K$18,K$21,K$24,K$27,K$30,K$33,K$36,K$39,K$42,K$45,K$48,K$51,K$54,K$57,K$60,K$63),1)</f>
        <v>12</v>
      </c>
      <c r="K6" s="173">
        <f>VLOOKUP('総合成績（新）'!$B5,'4'!$C$7:$H$31,6,0)</f>
        <v>2.5462000000000002E-3</v>
      </c>
      <c r="L6" s="172">
        <f>RANK(M6,(M$6,M$9,M$12,M$15,M$18,M$21,M$24,M$27,M$30,M$33,M$36,M$39,M$42,M$45,M$48,M$51,M$54,M$57,M$60,M$63),1)</f>
        <v>5</v>
      </c>
      <c r="M6" s="173">
        <f>VLOOKUP('総合成績（新）'!$B5,'5'!$C$7:$H$31,6,0)</f>
        <v>2.2569000000000001E-3</v>
      </c>
      <c r="N6" s="172">
        <f>RANK(O6,($O$6,$O$9,$O$12,$O$15,$O$18,$O$21,$O$24,$O$27,$O$30,$O$33,$O$36,$O$39,$O$42,$O$45,$O$48,$O$51,$O$54,$O$57,$O$60,$O$63),1)</f>
        <v>4</v>
      </c>
      <c r="O6" s="174">
        <f>VLOOKUP('総合成績（新）'!$B5,'6'!$C$7:$H$31,6,0)</f>
        <v>2.199E-3</v>
      </c>
      <c r="P6" s="170"/>
    </row>
    <row r="7" spans="1:18" s="171" customFormat="1" ht="15.75" customHeight="1">
      <c r="A7" s="242"/>
      <c r="B7" s="239"/>
      <c r="C7" s="236"/>
      <c r="D7" s="172">
        <f>D6</f>
        <v>10</v>
      </c>
      <c r="E7" s="173">
        <f>E6</f>
        <v>2.4768518518518516E-3</v>
      </c>
      <c r="F7" s="172">
        <f>RANK(G7,(G$7,G$10,G$13,G$16,G$19,G$22,G$25,G$28,G$31,G$34,G$37,G$40,G$43,G$46,G$49,G$52,G$55,G$58,G$61,G$64),1)</f>
        <v>10</v>
      </c>
      <c r="G7" s="173">
        <f>E7+G6</f>
        <v>4.8610518518518511E-3</v>
      </c>
      <c r="H7" s="172">
        <f>RANK(I7,(I$7,I$10,I$13,I$16,I$19,I$22,I$25,I$28,I$31,I$34,I$37,I$40,I$43,I$46,I$49,I$52,I$55,I$58,I$61,I$64),1)</f>
        <v>8</v>
      </c>
      <c r="I7" s="173">
        <f>G7+I6</f>
        <v>7.6966518518518517E-3</v>
      </c>
      <c r="J7" s="172">
        <f>RANK(K7,(K$7,K$10,K$13,K$16,K$19,K$22,K$25,K$28,K$31,K$34,K$37,K$40,K$43,K$46,K$49,K$52,K$55,K$58,K$61,K$64),1)</f>
        <v>8</v>
      </c>
      <c r="K7" s="173">
        <f>I7+K6</f>
        <v>1.0242851851851852E-2</v>
      </c>
      <c r="L7" s="172">
        <f>RANK(M7,(M$7,M$10,M$13,M$16,M$19,M$22,M$25,M$28,M$31,M$34,M$37,M$40,M$43,M$46,M$49,M$52,M$55,M$58,M$61,M$64),1)</f>
        <v>1</v>
      </c>
      <c r="M7" s="173">
        <f>K7+M6</f>
        <v>1.2499751851851853E-2</v>
      </c>
      <c r="N7" s="172">
        <f>A5</f>
        <v>1</v>
      </c>
      <c r="O7" s="174">
        <f>M7+O6</f>
        <v>1.4698751851851852E-2</v>
      </c>
      <c r="P7" s="170"/>
    </row>
    <row r="8" spans="1:18" s="171" customFormat="1" ht="15.75" customHeight="1">
      <c r="A8" s="240">
        <v>2</v>
      </c>
      <c r="B8" s="237">
        <f>VLOOKUP(A8,'6'!$A$7:$C$31,3,0)</f>
        <v>2</v>
      </c>
      <c r="C8" s="234" t="str">
        <f>VLOOKUP(B8,'6'!$C$7:$F$31,4,0)</f>
        <v>翔南小学校A</v>
      </c>
      <c r="D8" s="245" t="str">
        <f>IF(B8="","",VLOOKUP($B8,'リレー名簿（当日名簿変更はここ）'!$A$5:$N$29,3,))</f>
        <v>松田　凛愛</v>
      </c>
      <c r="E8" s="246"/>
      <c r="F8" s="245" t="str">
        <f>IF(D8="","",VLOOKUP($B8,'リレー名簿（当日名簿変更はここ）'!$A$5:$N$29,5,))</f>
        <v>宮城　天優</v>
      </c>
      <c r="G8" s="246"/>
      <c r="H8" s="245" t="str">
        <f>IF(F8="","",VLOOKUP($B8,'リレー名簿（当日名簿変更はここ）'!$A$5:$N$29,7,))</f>
        <v>比嘉　杏華</v>
      </c>
      <c r="I8" s="246"/>
      <c r="J8" s="245" t="str">
        <f>IF(H8="","",VLOOKUP($B8,'リレー名簿（当日名簿変更はここ）'!$A$5:$N$29,9,))</f>
        <v>大城　玲空</v>
      </c>
      <c r="K8" s="246"/>
      <c r="L8" s="245" t="str">
        <f>IF(J8="","",VLOOKUP($B8,'リレー名簿（当日名簿変更はここ）'!$A$5:$N$29,11,))</f>
        <v>上原　由結</v>
      </c>
      <c r="M8" s="246"/>
      <c r="N8" s="245" t="str">
        <f>IF(L8="","",VLOOKUP($B8,'リレー名簿（当日名簿変更はここ）'!$A$5:$N$29,13,))</f>
        <v>仲座　大晴</v>
      </c>
      <c r="O8" s="247"/>
    </row>
    <row r="9" spans="1:18" s="171" customFormat="1" ht="15.75" customHeight="1">
      <c r="A9" s="241"/>
      <c r="B9" s="238"/>
      <c r="C9" s="235"/>
      <c r="D9" s="172">
        <f>RANK(E9,($E$6,$E$9,$E$12,$E$15,$E$18,$E$21,$E$24,$E$27,$E$30,$E$33,$E$36,$E$39,$E$42,$E$45,$E$48,$E$51,$E$54,$E$57,$E$60,$E$63),1)</f>
        <v>2</v>
      </c>
      <c r="E9" s="173">
        <f>VLOOKUP('総合成績（新）'!$B8,'1'!$C$7:$H$31,6,0)</f>
        <v>2.3263888888888887E-3</v>
      </c>
      <c r="F9" s="172">
        <f>RANK(G9,(G$6,G$9,G$12,G$15,G$18,G$21,G$24,G$27,G$30,G$33,G$36,G$39,G$42,G$45,G$48,G$51,G$54,G$57,G$60,G$63),1)</f>
        <v>4</v>
      </c>
      <c r="G9" s="173">
        <f>VLOOKUP('総合成績（新）'!$B8,'2'!$C$7:$H$31,6,0)</f>
        <v>2.2453E-3</v>
      </c>
      <c r="H9" s="172">
        <f>RANK(I9,(I$6,I$9,I$12,I$15,I$18,I$21,I$24,I$27,I$30,I$33,I$36,I$39,I$42,I$45,I$48,I$51,I$54,I$57,I$60,I$63),1)</f>
        <v>3</v>
      </c>
      <c r="I9" s="173">
        <f>VLOOKUP('総合成績（新）'!$B8,'3'!$C$7:$H$31,6,0)</f>
        <v>2.7314000000000001E-3</v>
      </c>
      <c r="J9" s="172">
        <f>RANK(K9,(K$6,K$9,K$12,K$15,K$18,K$21,K$24,K$27,K$30,K$33,K$36,K$39,K$42,K$45,K$48,K$51,K$54,K$57,K$60,K$63),1)</f>
        <v>11</v>
      </c>
      <c r="K9" s="173">
        <f>VLOOKUP('総合成績（新）'!$B8,'4'!$C$7:$H$31,6,0)</f>
        <v>2.5347E-3</v>
      </c>
      <c r="L9" s="172">
        <f>RANK(M9,(M$6,M$9,M$12,M$15,M$18,M$21,M$24,M$27,M$30,M$33,M$36,M$39,M$42,M$45,M$48,M$51,M$54,M$57,M$60,M$63),1)</f>
        <v>10</v>
      </c>
      <c r="M9" s="173">
        <f>VLOOKUP('総合成績（新）'!$B8,'5'!$C$7:$H$31,6,0)</f>
        <v>2.7777000000000001E-3</v>
      </c>
      <c r="N9" s="172">
        <f>RANK(O9,($O$6,$O$9,$O$12,$O$15,$O$18,$O$21,$O$24,$O$27,$O$30,$O$33,$O$36,$O$39,$O$42,$O$45,$O$48,$O$51,$O$54,$O$57,$O$60,$O$63),1)</f>
        <v>7</v>
      </c>
      <c r="O9" s="174">
        <f>VLOOKUP('総合成績（新）'!$B8,'6'!$C$7:$H$31,6,0)</f>
        <v>2.2106000000000001E-3</v>
      </c>
    </row>
    <row r="10" spans="1:18" s="171" customFormat="1" ht="15.75" customHeight="1">
      <c r="A10" s="242"/>
      <c r="B10" s="239"/>
      <c r="C10" s="236"/>
      <c r="D10" s="172">
        <f>D9</f>
        <v>2</v>
      </c>
      <c r="E10" s="173">
        <f t="shared" ref="E10" si="0">E9</f>
        <v>2.3263888888888887E-3</v>
      </c>
      <c r="F10" s="172">
        <f>RANK(G10,(G$7,G$10,G$13,G$16,G$19,G$22,G$25,G$28,G$31,G$34,G$37,G$40,G$43,G$46,G$49,G$52,G$55,G$58,G$61,G$64),1)</f>
        <v>2</v>
      </c>
      <c r="G10" s="173">
        <f t="shared" ref="G10" si="1">E10+G9</f>
        <v>4.5716888888888887E-3</v>
      </c>
      <c r="H10" s="172">
        <f>RANK(I10,(I$7,I$10,I$13,I$16,I$19,I$22,I$25,I$28,I$31,I$34,I$37,I$40,I$43,I$46,I$49,I$52,I$55,I$58,I$61,I$64),1)</f>
        <v>2</v>
      </c>
      <c r="I10" s="173">
        <f t="shared" ref="I10" si="2">G10+I9</f>
        <v>7.3030888888888888E-3</v>
      </c>
      <c r="J10" s="172">
        <f>RANK(K10,(K$7,K$10,K$13,K$16,K$19,K$22,K$25,K$28,K$31,K$34,K$37,K$40,K$43,K$46,K$49,K$52,K$55,K$58,K$61,K$64),1)</f>
        <v>2</v>
      </c>
      <c r="K10" s="173">
        <f t="shared" ref="K10" si="3">I10+K9</f>
        <v>9.8377888888888897E-3</v>
      </c>
      <c r="L10" s="172">
        <f>RANK(M10,(M$7,M$10,M$13,M$16,M$19,M$22,M$25,M$28,M$31,M$34,M$37,M$40,M$43,M$46,M$49,M$52,M$55,M$58,M$61,M$64),1)</f>
        <v>3</v>
      </c>
      <c r="M10" s="173">
        <f t="shared" ref="M10" si="4">K10+M9</f>
        <v>1.2615488888888891E-2</v>
      </c>
      <c r="N10" s="172">
        <f>A8</f>
        <v>2</v>
      </c>
      <c r="O10" s="174">
        <f t="shared" ref="O10" si="5">M10+O9</f>
        <v>1.4826088888888891E-2</v>
      </c>
    </row>
    <row r="11" spans="1:18" s="171" customFormat="1" ht="15.75" customHeight="1">
      <c r="A11" s="240">
        <v>3</v>
      </c>
      <c r="B11" s="237">
        <f>VLOOKUP(A11,'6'!$A$7:$C$31,3,0)</f>
        <v>8</v>
      </c>
      <c r="C11" s="234" t="str">
        <f>VLOOKUP(B11,'6'!$C$7:$F$31,4,0)</f>
        <v>玉城小学校A</v>
      </c>
      <c r="D11" s="245" t="str">
        <f>IF(B11="","",VLOOKUP($B11,'リレー名簿（当日名簿変更はここ）'!$A$5:$N$29,3,))</f>
        <v>知念　乙音</v>
      </c>
      <c r="E11" s="246"/>
      <c r="F11" s="245" t="str">
        <f>IF(D11="","",VLOOKUP($B11,'リレー名簿（当日名簿変更はここ）'!$A$5:$N$29,5,))</f>
        <v>與那嶺　瑠生</v>
      </c>
      <c r="G11" s="246"/>
      <c r="H11" s="245" t="str">
        <f>IF(F11="","",VLOOKUP($B11,'リレー名簿（当日名簿変更はここ）'!$A$5:$N$29,7,))</f>
        <v>喜納　凛音</v>
      </c>
      <c r="I11" s="246"/>
      <c r="J11" s="245" t="str">
        <f>IF(H11="","",VLOOKUP($B11,'リレー名簿（当日名簿変更はここ）'!$A$5:$N$29,9,))</f>
        <v>中本　有悟</v>
      </c>
      <c r="K11" s="246"/>
      <c r="L11" s="245" t="str">
        <f>IF(J11="","",VLOOKUP($B11,'リレー名簿（当日名簿変更はここ）'!$A$5:$N$29,11,))</f>
        <v>大城　来藍</v>
      </c>
      <c r="M11" s="246"/>
      <c r="N11" s="245" t="str">
        <f>IF(L11="","",VLOOKUP($B11,'リレー名簿（当日名簿変更はここ）'!$A$5:$N$29,13,))</f>
        <v>渡邉　海音</v>
      </c>
      <c r="O11" s="247"/>
    </row>
    <row r="12" spans="1:18" s="171" customFormat="1" ht="15.75" customHeight="1">
      <c r="A12" s="241"/>
      <c r="B12" s="238"/>
      <c r="C12" s="235"/>
      <c r="D12" s="172">
        <f>RANK(E12,($E$6,$E$9,$E$12,$E$15,$E$18,$E$21,$E$24,$E$27,$E$30,$E$33,$E$36,$E$39,$E$42,$E$45,$E$48,$E$51,$E$54,$E$57,$E$60,$E$63),1)</f>
        <v>8</v>
      </c>
      <c r="E12" s="173">
        <f>VLOOKUP('総合成績（新）'!$B11,'1'!$C$7:$H$31,6,0)</f>
        <v>2.4537037037037036E-3</v>
      </c>
      <c r="F12" s="172">
        <f>RANK(G12,(G$6,G$9,G$12,G$15,G$18,G$21,G$24,G$27,G$30,G$33,G$36,G$39,G$42,G$45,G$48,G$51,G$54,G$57,G$60,G$63),1)</f>
        <v>7</v>
      </c>
      <c r="G12" s="173">
        <f>VLOOKUP('総合成績（新）'!$B11,'2'!$C$7:$H$31,6,0)</f>
        <v>2.2916E-3</v>
      </c>
      <c r="H12" s="172">
        <f>RANK(I12,(I$6,I$9,I$12,I$15,I$18,I$21,I$24,I$27,I$30,I$33,I$36,I$39,I$42,I$45,I$48,I$51,I$54,I$57,I$60,I$63),1)</f>
        <v>11</v>
      </c>
      <c r="I12" s="173">
        <f>VLOOKUP('総合成績（新）'!$B11,'3'!$C$7:$H$31,6,0)</f>
        <v>3.0092000000000001E-3</v>
      </c>
      <c r="J12" s="172">
        <f>RANK(K12,(K$6,K$9,K$12,K$15,K$18,K$21,K$24,K$27,K$30,K$33,K$36,K$39,K$42,K$45,K$48,K$51,K$54,K$57,K$60,K$63),1)</f>
        <v>18</v>
      </c>
      <c r="K12" s="173">
        <f>VLOOKUP('総合成績（新）'!$B11,'4'!$C$7:$H$31,6,0)</f>
        <v>2.6619999999999999E-3</v>
      </c>
      <c r="L12" s="172">
        <f>RANK(M12,(M$6,M$9,M$12,M$15,M$18,M$21,M$24,M$27,M$30,M$33,M$36,M$39,M$42,M$45,M$48,M$51,M$54,M$57,M$60,M$63),1)</f>
        <v>2</v>
      </c>
      <c r="M12" s="173">
        <f>VLOOKUP('総合成績（新）'!$B11,'5'!$C$7:$H$31,6,0)</f>
        <v>2.0948999999999998E-3</v>
      </c>
      <c r="N12" s="172">
        <f>RANK(O12,($O$6,$O$9,$O$12,$O$15,$O$18,$O$21,$O$24,$O$27,$O$30,$O$33,$O$36,$O$39,$O$42,$O$45,$O$48,$O$51,$O$54,$O$57,$O$60,$O$63),1)</f>
        <v>11</v>
      </c>
      <c r="O12" s="174">
        <f>VLOOKUP('総合成績（新）'!$B11,'6'!$C$7:$H$31,6,0)</f>
        <v>2.4188999999999999E-3</v>
      </c>
    </row>
    <row r="13" spans="1:18" s="171" customFormat="1" ht="15.75" customHeight="1">
      <c r="A13" s="242"/>
      <c r="B13" s="239"/>
      <c r="C13" s="236"/>
      <c r="D13" s="172">
        <f>D12</f>
        <v>8</v>
      </c>
      <c r="E13" s="173">
        <f t="shared" ref="E13" si="6">E12</f>
        <v>2.4537037037037036E-3</v>
      </c>
      <c r="F13" s="172">
        <f>RANK(G13,(G$7,G$10,G$13,G$16,G$19,G$22,G$25,G$28,G$31,G$34,G$37,G$40,G$43,G$46,G$49,G$52,G$55,G$58,G$61,G$64),1)</f>
        <v>8</v>
      </c>
      <c r="G13" s="173">
        <f t="shared" ref="G13" si="7">E13+G12</f>
        <v>4.745303703703704E-3</v>
      </c>
      <c r="H13" s="172">
        <f>RANK(I13,(I$7,I$10,I$13,I$16,I$19,I$22,I$25,I$28,I$31,I$34,I$37,I$40,I$43,I$46,I$49,I$52,I$55,I$58,I$61,I$64),1)</f>
        <v>10</v>
      </c>
      <c r="I13" s="173">
        <f t="shared" ref="I13" si="8">G13+I12</f>
        <v>7.7545037037037041E-3</v>
      </c>
      <c r="J13" s="172">
        <f>RANK(K13,(K$7,K$10,K$13,K$16,K$19,K$22,K$25,K$28,K$31,K$34,K$37,K$40,K$43,K$46,K$49,K$52,K$55,K$58,K$61,K$64),1)</f>
        <v>10</v>
      </c>
      <c r="K13" s="173">
        <f t="shared" ref="K13" si="9">I13+K12</f>
        <v>1.0416503703703704E-2</v>
      </c>
      <c r="L13" s="172">
        <f>RANK(M13,(M$7,M$10,M$13,M$16,M$19,M$22,M$25,M$28,M$31,M$34,M$37,M$40,M$43,M$46,M$49,M$52,M$55,M$58,M$61,M$64),1)</f>
        <v>2</v>
      </c>
      <c r="M13" s="173">
        <f t="shared" ref="M13" si="10">K13+M12</f>
        <v>1.2511403703703704E-2</v>
      </c>
      <c r="N13" s="172">
        <f>A11</f>
        <v>3</v>
      </c>
      <c r="O13" s="174">
        <f t="shared" ref="O13" si="11">M13+O12</f>
        <v>1.4930303703703704E-2</v>
      </c>
    </row>
    <row r="14" spans="1:18" s="171" customFormat="1" ht="15.75" customHeight="1">
      <c r="A14" s="240">
        <v>4</v>
      </c>
      <c r="B14" s="237">
        <f>VLOOKUP(A14,'6'!$A$7:$C$31,3,0)</f>
        <v>4</v>
      </c>
      <c r="C14" s="234" t="str">
        <f>VLOOKUP(B14,'6'!$C$7:$F$31,4,0)</f>
        <v>大里南小学校A</v>
      </c>
      <c r="D14" s="245" t="str">
        <f>IF(B14="","",VLOOKUP($B14,'リレー名簿（当日名簿変更はここ）'!$A$5:$N$29,3,))</f>
        <v>宮城　このみ</v>
      </c>
      <c r="E14" s="246"/>
      <c r="F14" s="245" t="str">
        <f>IF(D14="","",VLOOKUP($B14,'リレー名簿（当日名簿変更はここ）'!$A$5:$N$29,5,))</f>
        <v>新城　寛士郎</v>
      </c>
      <c r="G14" s="246"/>
      <c r="H14" s="245" t="str">
        <f>IF(F14="","",VLOOKUP($B14,'リレー名簿（当日名簿変更はここ）'!$A$5:$N$29,7,))</f>
        <v>財前　優奈</v>
      </c>
      <c r="I14" s="246"/>
      <c r="J14" s="245" t="str">
        <f>IF(H14="","",VLOOKUP($B14,'リレー名簿（当日名簿変更はここ）'!$A$5:$N$29,9,))</f>
        <v>中村　昌敬</v>
      </c>
      <c r="K14" s="246"/>
      <c r="L14" s="245" t="str">
        <f>IF(J14="","",VLOOKUP($B14,'リレー名簿（当日名簿変更はここ）'!$A$5:$N$29,11,))</f>
        <v>知念　杏珠</v>
      </c>
      <c r="M14" s="246"/>
      <c r="N14" s="245" t="str">
        <f>IF(L14="","",VLOOKUP($B14,'リレー名簿（当日名簿変更はここ）'!$A$5:$N$29,13,))</f>
        <v>松本　匠</v>
      </c>
      <c r="O14" s="247"/>
    </row>
    <row r="15" spans="1:18" s="171" customFormat="1" ht="15.75" customHeight="1">
      <c r="A15" s="241"/>
      <c r="B15" s="238"/>
      <c r="C15" s="235"/>
      <c r="D15" s="172">
        <f>RANK(E15,($E$6,$E$9,$E$12,$E$15,$E$18,$E$21,$E$24,$E$27,$E$30,$E$33,$E$36,$E$39,$E$42,$E$45,$E$48,$E$51,$E$54,$E$57,$E$60,$E$63),1)</f>
        <v>4</v>
      </c>
      <c r="E15" s="173">
        <f>VLOOKUP('総合成績（新）'!$B14,'1'!$C$7:$H$31,6,0)</f>
        <v>2.3726851851851851E-3</v>
      </c>
      <c r="F15" s="172">
        <f>RANK(G15,(G$6,G$9,G$12,G$15,G$18,G$21,G$24,G$27,G$30,G$33,G$36,G$39,G$42,G$45,G$48,G$51,G$54,G$57,G$60,G$63),1)</f>
        <v>5</v>
      </c>
      <c r="G15" s="173">
        <f>VLOOKUP('総合成績（新）'!$B14,'2'!$C$7:$H$31,6,0)</f>
        <v>2.2569000000000001E-3</v>
      </c>
      <c r="H15" s="172">
        <f>RANK(I15,(I$6,I$9,I$12,I$15,I$18,I$21,I$24,I$27,I$30,I$33,I$36,I$39,I$42,I$45,I$48,I$51,I$54,I$57,I$60,I$63),1)</f>
        <v>9</v>
      </c>
      <c r="I15" s="173">
        <f>VLOOKUP('総合成績（新）'!$B14,'3'!$C$7:$H$31,6,0)</f>
        <v>2.9976E-3</v>
      </c>
      <c r="J15" s="172">
        <f>RANK(K15,(K$6,K$9,K$12,K$15,K$18,K$21,K$24,K$27,K$30,K$33,K$36,K$39,K$42,K$45,K$48,K$51,K$54,K$57,K$60,K$63),1)</f>
        <v>6</v>
      </c>
      <c r="K15" s="173">
        <f>VLOOKUP('総合成績（新）'!$B14,'4'!$C$7:$H$31,6,0)</f>
        <v>2.4421E-3</v>
      </c>
      <c r="L15" s="172">
        <f>RANK(M15,(M$6,M$9,M$12,M$15,M$18,M$21,M$24,M$27,M$30,M$33,M$36,M$39,M$42,M$45,M$48,M$51,M$54,M$57,M$60,M$63),1)</f>
        <v>10</v>
      </c>
      <c r="M15" s="173">
        <f>VLOOKUP('総合成績（新）'!$B14,'5'!$C$7:$H$31,6,0)</f>
        <v>2.7777000000000001E-3</v>
      </c>
      <c r="N15" s="172">
        <f>RANK(O15,($O$6,$O$9,$O$12,$O$15,$O$18,$O$21,$O$24,$O$27,$O$30,$O$33,$O$36,$O$39,$O$42,$O$45,$O$48,$O$51,$O$54,$O$57,$O$60,$O$63),1)</f>
        <v>4</v>
      </c>
      <c r="O15" s="174">
        <f>VLOOKUP('総合成績（新）'!$B14,'6'!$C$7:$H$31,6,0)</f>
        <v>2.199E-3</v>
      </c>
    </row>
    <row r="16" spans="1:18" s="171" customFormat="1" ht="15.75" customHeight="1">
      <c r="A16" s="242"/>
      <c r="B16" s="239"/>
      <c r="C16" s="236"/>
      <c r="D16" s="172">
        <f>D15</f>
        <v>4</v>
      </c>
      <c r="E16" s="173">
        <f t="shared" ref="E16" si="12">E15</f>
        <v>2.3726851851851851E-3</v>
      </c>
      <c r="F16" s="172">
        <f>RANK(G16,(G$7,G$10,G$13,G$16,G$19,G$22,G$25,G$28,G$31,G$34,G$37,G$40,G$43,G$46,G$49,G$52,G$55,G$58,G$61,G$64),1)</f>
        <v>4</v>
      </c>
      <c r="G16" s="173">
        <f t="shared" ref="G16" si="13">E16+G15</f>
        <v>4.6295851851851852E-3</v>
      </c>
      <c r="H16" s="172">
        <f>RANK(I16,(I$7,I$10,I$13,I$16,I$19,I$22,I$25,I$28,I$31,I$34,I$37,I$40,I$43,I$46,I$49,I$52,I$55,I$58,I$61,I$64),1)</f>
        <v>4</v>
      </c>
      <c r="I16" s="173">
        <f t="shared" ref="I16" si="14">G16+I15</f>
        <v>7.6271851851851848E-3</v>
      </c>
      <c r="J16" s="172">
        <f>RANK(K16,(K$7,K$10,K$13,K$16,K$19,K$22,K$25,K$28,K$31,K$34,K$37,K$40,K$43,K$46,K$49,K$52,K$55,K$58,K$61,K$64),1)</f>
        <v>4</v>
      </c>
      <c r="K16" s="173">
        <f t="shared" ref="K16" si="15">I16+K15</f>
        <v>1.0069285185185184E-2</v>
      </c>
      <c r="L16" s="172">
        <f>RANK(M16,(M$7,M$10,M$13,M$16,M$19,M$22,M$25,M$28,M$31,M$34,M$37,M$40,M$43,M$46,M$49,M$52,M$55,M$58,M$61,M$64),1)</f>
        <v>5</v>
      </c>
      <c r="M16" s="173">
        <f t="shared" ref="M16" si="16">K16+M15</f>
        <v>1.2846985185185185E-2</v>
      </c>
      <c r="N16" s="172">
        <f>A14</f>
        <v>4</v>
      </c>
      <c r="O16" s="174">
        <f t="shared" ref="O16" si="17">M16+O15</f>
        <v>1.5045985185185184E-2</v>
      </c>
    </row>
    <row r="17" spans="1:15" s="171" customFormat="1" ht="15.75" customHeight="1">
      <c r="A17" s="240">
        <v>5</v>
      </c>
      <c r="B17" s="237">
        <f>VLOOKUP(A17,'6'!$A$7:$C$31,3,0)</f>
        <v>1</v>
      </c>
      <c r="C17" s="234" t="str">
        <f>VLOOKUP(B17,'6'!$C$7:$F$31,4,0)</f>
        <v>百名小学校</v>
      </c>
      <c r="D17" s="245" t="str">
        <f>IF(B17="","",VLOOKUP($B17,'リレー名簿（当日名簿変更はここ）'!$A$5:$N$29,3,))</f>
        <v>伊波　梨花</v>
      </c>
      <c r="E17" s="246"/>
      <c r="F17" s="245" t="str">
        <f>IF(D17="","",VLOOKUP($B17,'リレー名簿（当日名簿変更はここ）'!$A$5:$N$29,5,))</f>
        <v>大城　暖仁</v>
      </c>
      <c r="G17" s="246"/>
      <c r="H17" s="245" t="str">
        <f>IF(F17="","",VLOOKUP($B17,'リレー名簿（当日名簿変更はここ）'!$A$5:$N$29,7,))</f>
        <v>上間　光莉</v>
      </c>
      <c r="I17" s="246"/>
      <c r="J17" s="245" t="str">
        <f>IF(H17="","",VLOOKUP($B17,'リレー名簿（当日名簿変更はここ）'!$A$5:$N$29,9,))</f>
        <v>屋部　舜之丞</v>
      </c>
      <c r="K17" s="246"/>
      <c r="L17" s="245" t="str">
        <f>IF(J17="","",VLOOKUP($B17,'リレー名簿（当日名簿変更はここ）'!$A$5:$N$29,11,))</f>
        <v>仲里　望夢</v>
      </c>
      <c r="M17" s="246"/>
      <c r="N17" s="245" t="str">
        <f>IF(L17="","",VLOOKUP($B17,'リレー名簿（当日名簿変更はここ）'!$A$5:$N$29,13,))</f>
        <v>新垣　壮太</v>
      </c>
      <c r="O17" s="247"/>
    </row>
    <row r="18" spans="1:15" s="171" customFormat="1" ht="15.75" customHeight="1">
      <c r="A18" s="241"/>
      <c r="B18" s="238"/>
      <c r="C18" s="235"/>
      <c r="D18" s="172">
        <f>RANK(E18,($E$6,$E$9,$E$12,$E$15,$E$18,$E$21,$E$24,$E$27,$E$30,$E$33,$E$36,$E$39,$E$42,$E$45,$E$48,$E$51,$E$54,$E$57,$E$60,$E$63),1)</f>
        <v>1</v>
      </c>
      <c r="E18" s="173">
        <f>VLOOKUP('総合成績（新）'!$B17,'1'!$C$7:$H$31,6,0)</f>
        <v>2.3148148148148151E-3</v>
      </c>
      <c r="F18" s="172">
        <f>RANK(G18,(G$6,G$9,G$12,G$15,G$18,G$21,G$24,G$27,G$30,G$33,G$36,G$39,G$42,G$45,G$48,G$51,G$54,G$57,G$60,G$63),1)</f>
        <v>2</v>
      </c>
      <c r="G18" s="173">
        <f>VLOOKUP('総合成績（新）'!$B17,'2'!$C$7:$H$31,6,0)</f>
        <v>2.2222000000000001E-3</v>
      </c>
      <c r="H18" s="172">
        <f>RANK(I18,(I$6,I$9,I$12,I$15,I$18,I$21,I$24,I$27,I$30,I$33,I$36,I$39,I$42,I$45,I$48,I$51,I$54,I$57,I$60,I$63),1)</f>
        <v>4</v>
      </c>
      <c r="I18" s="173">
        <f>VLOOKUP('総合成績（新）'!$B17,'3'!$C$7:$H$31,6,0)</f>
        <v>2.8124999999999999E-3</v>
      </c>
      <c r="J18" s="172">
        <f>RANK(K18,(K$6,K$9,K$12,K$15,K$18,K$21,K$24,K$27,K$30,K$33,K$36,K$39,K$42,K$45,K$48,K$51,K$54,K$57,K$60,K$63),1)</f>
        <v>15</v>
      </c>
      <c r="K18" s="173">
        <f>VLOOKUP('総合成績（新）'!$B17,'4'!$C$7:$H$31,6,0)</f>
        <v>2.6040999999999998E-3</v>
      </c>
      <c r="L18" s="172">
        <f>RANK(M18,(M$6,M$9,M$12,M$15,M$18,M$21,M$24,M$27,M$30,M$33,M$36,M$39,M$42,M$45,M$48,M$51,M$54,M$57,M$60,M$63),1)</f>
        <v>10</v>
      </c>
      <c r="M18" s="173">
        <f>VLOOKUP('総合成績（新）'!$B17,'5'!$C$7:$H$31,6,0)</f>
        <v>2.7777000000000001E-3</v>
      </c>
      <c r="N18" s="172">
        <f>RANK(O18,($O$6,$O$9,$O$12,$O$15,$O$18,$O$21,$O$24,$O$27,$O$30,$O$33,$O$36,$O$39,$O$42,$O$45,$O$48,$O$51,$O$54,$O$57,$O$60,$O$63),1)</f>
        <v>12</v>
      </c>
      <c r="O18" s="174">
        <f>VLOOKUP('総合成績（新）'!$B17,'6'!$C$7:$H$31,6,0)</f>
        <v>2.4304999999999999E-3</v>
      </c>
    </row>
    <row r="19" spans="1:15" s="171" customFormat="1" ht="15.75" customHeight="1">
      <c r="A19" s="242"/>
      <c r="B19" s="239"/>
      <c r="C19" s="236"/>
      <c r="D19" s="172">
        <f>D18</f>
        <v>1</v>
      </c>
      <c r="E19" s="173">
        <f t="shared" ref="E19" si="18">E18</f>
        <v>2.3148148148148151E-3</v>
      </c>
      <c r="F19" s="172">
        <f>RANK(G19,(G$7,G$10,G$13,G$16,G$19,G$22,G$25,G$28,G$31,G$34,G$37,G$40,G$43,G$46,G$49,G$52,G$55,G$58,G$61,G$64),1)</f>
        <v>1</v>
      </c>
      <c r="G19" s="173">
        <f t="shared" ref="G19" si="19">E19+G18</f>
        <v>4.5370148148148153E-3</v>
      </c>
      <c r="H19" s="172">
        <f>RANK(I19,(I$7,I$10,I$13,I$16,I$19,I$22,I$25,I$28,I$31,I$34,I$37,I$40,I$43,I$46,I$49,I$52,I$55,I$58,I$61,I$64),1)</f>
        <v>3</v>
      </c>
      <c r="I19" s="173">
        <f t="shared" ref="I19" si="20">G19+I18</f>
        <v>7.3495148148148151E-3</v>
      </c>
      <c r="J19" s="172">
        <f>RANK(K19,(K$7,K$10,K$13,K$16,K$19,K$22,K$25,K$28,K$31,K$34,K$37,K$40,K$43,K$46,K$49,K$52,K$55,K$58,K$61,K$64),1)</f>
        <v>3</v>
      </c>
      <c r="K19" s="173">
        <f t="shared" ref="K19" si="21">I19+K18</f>
        <v>9.9536148148148158E-3</v>
      </c>
      <c r="L19" s="172">
        <f>RANK(M19,(M$7,M$10,M$13,M$16,M$19,M$22,M$25,M$28,M$31,M$34,M$37,M$40,M$43,M$46,M$49,M$52,M$55,M$58,M$61,M$64),1)</f>
        <v>4</v>
      </c>
      <c r="M19" s="173">
        <f t="shared" ref="M19" si="22">K19+M18</f>
        <v>1.2731314814814817E-2</v>
      </c>
      <c r="N19" s="172">
        <f>A17</f>
        <v>5</v>
      </c>
      <c r="O19" s="174">
        <f t="shared" ref="O19" si="23">M19+O18</f>
        <v>1.5161814814814817E-2</v>
      </c>
    </row>
    <row r="20" spans="1:15" s="171" customFormat="1" ht="15.75" customHeight="1">
      <c r="A20" s="240">
        <v>6</v>
      </c>
      <c r="B20" s="237">
        <f>VLOOKUP(A20,'6'!$A$7:$C$31,3,0)</f>
        <v>3</v>
      </c>
      <c r="C20" s="234" t="str">
        <f>VLOOKUP(B20,'6'!$C$7:$F$31,4,0)</f>
        <v>翔南小学校Ｂ</v>
      </c>
      <c r="D20" s="245" t="str">
        <f>IF(B20="","",VLOOKUP($B20,'リレー名簿（当日名簿変更はここ）'!$A$5:$N$29,3,))</f>
        <v>宮城　瑠珠</v>
      </c>
      <c r="E20" s="246"/>
      <c r="F20" s="245" t="str">
        <f>IF(D20="","",VLOOKUP($B20,'リレー名簿（当日名簿変更はここ）'!$A$5:$N$29,5,))</f>
        <v>金城　琳人</v>
      </c>
      <c r="G20" s="246"/>
      <c r="H20" s="245" t="str">
        <f>IF(F20="","",VLOOKUP($B20,'リレー名簿（当日名簿変更はここ）'!$A$5:$N$29,7,))</f>
        <v>西銘　玲</v>
      </c>
      <c r="I20" s="246"/>
      <c r="J20" s="245" t="str">
        <f>IF(H20="","",VLOOKUP($B20,'リレー名簿（当日名簿変更はここ）'!$A$5:$N$29,9,))</f>
        <v>金城　愛貴</v>
      </c>
      <c r="K20" s="246"/>
      <c r="L20" s="245" t="str">
        <f>IF(J20="","",VLOOKUP($B20,'リレー名簿（当日名簿変更はここ）'!$A$5:$N$29,11,))</f>
        <v>赤嶺　ゆな</v>
      </c>
      <c r="M20" s="246"/>
      <c r="N20" s="245" t="str">
        <f>IF(L20="","",VLOOKUP($B20,'リレー名簿（当日名簿変更はここ）'!$A$5:$N$29,13,))</f>
        <v>小渡　隼斗</v>
      </c>
      <c r="O20" s="247"/>
    </row>
    <row r="21" spans="1:15" s="171" customFormat="1" ht="15.75" customHeight="1">
      <c r="A21" s="241"/>
      <c r="B21" s="238"/>
      <c r="C21" s="235"/>
      <c r="D21" s="172">
        <f>RANK(E21,($E$6,$E$9,$E$12,$E$15,$E$18,$E$21,$E$24,$E$27,$E$30,$E$33,$E$36,$E$39,$E$42,$E$45,$E$48,$E$51,$E$54,$E$57,$E$60,$E$63),1)</f>
        <v>3</v>
      </c>
      <c r="E21" s="173">
        <f>VLOOKUP('総合成績（新）'!$B20,'1'!$C$7:$H$31,6,0)</f>
        <v>2.3379629629629631E-3</v>
      </c>
      <c r="F21" s="172">
        <f>RANK(G21,(G$6,G$9,G$12,G$15,G$18,G$21,G$24,G$27,G$30,G$33,G$36,G$39,G$42,G$45,G$48,G$51,G$54,G$57,G$60,G$63),1)</f>
        <v>9</v>
      </c>
      <c r="G21" s="173">
        <f>VLOOKUP('総合成績（新）'!$B20,'2'!$C$7:$H$31,6,0)</f>
        <v>2.3148000000000001E-3</v>
      </c>
      <c r="H21" s="172">
        <f>RANK(I21,(I$6,I$9,I$12,I$15,I$18,I$21,I$24,I$27,I$30,I$33,I$36,I$39,I$42,I$45,I$48,I$51,I$54,I$57,I$60,I$63),1)</f>
        <v>11</v>
      </c>
      <c r="I21" s="173">
        <f>VLOOKUP('総合成績（新）'!$B20,'3'!$C$7:$H$31,6,0)</f>
        <v>3.0092000000000001E-3</v>
      </c>
      <c r="J21" s="172">
        <f>RANK(K21,(K$6,K$9,K$12,K$15,K$18,K$21,K$24,K$27,K$30,K$33,K$36,K$39,K$42,K$45,K$48,K$51,K$54,K$57,K$60,K$63),1)</f>
        <v>8</v>
      </c>
      <c r="K21" s="173">
        <f>VLOOKUP('総合成績（新）'!$B20,'4'!$C$7:$H$31,6,0)</f>
        <v>2.4651999999999999E-3</v>
      </c>
      <c r="L21" s="172">
        <f>RANK(M21,(M$6,M$9,M$12,M$15,M$18,M$21,M$24,M$27,M$30,M$33,M$36,M$39,M$42,M$45,M$48,M$51,M$54,M$57,M$60,M$63),1)</f>
        <v>14</v>
      </c>
      <c r="M21" s="173">
        <f>VLOOKUP('総合成績（新）'!$B20,'5'!$C$7:$H$31,6,0)</f>
        <v>2.9513E-3</v>
      </c>
      <c r="N21" s="172">
        <f>RANK(O21,($O$6,$O$9,$O$12,$O$15,$O$18,$O$21,$O$24,$O$27,$O$30,$O$33,$O$36,$O$39,$O$42,$O$45,$O$48,$O$51,$O$54,$O$57,$O$60,$O$63),1)</f>
        <v>3</v>
      </c>
      <c r="O21" s="174">
        <f>VLOOKUP('総合成績（新）'!$B20,'6'!$C$7:$H$31,6,0)</f>
        <v>2.1411999999999998E-3</v>
      </c>
    </row>
    <row r="22" spans="1:15" s="171" customFormat="1" ht="15.75" customHeight="1">
      <c r="A22" s="242"/>
      <c r="B22" s="239"/>
      <c r="C22" s="236"/>
      <c r="D22" s="172">
        <f>D21</f>
        <v>3</v>
      </c>
      <c r="E22" s="173">
        <f t="shared" ref="E22" si="24">E21</f>
        <v>2.3379629629629631E-3</v>
      </c>
      <c r="F22" s="172">
        <f>RANK(G22,(G$7,G$10,G$13,G$16,G$19,G$22,G$25,G$28,G$31,G$34,G$37,G$40,G$43,G$46,G$49,G$52,G$55,G$58,G$61,G$64),1)</f>
        <v>6</v>
      </c>
      <c r="G22" s="173">
        <f t="shared" ref="G22" si="25">E22+G21</f>
        <v>4.6527629629629632E-3</v>
      </c>
      <c r="H22" s="172">
        <f>RANK(I22,(I$7,I$10,I$13,I$16,I$19,I$22,I$25,I$28,I$31,I$34,I$37,I$40,I$43,I$46,I$49,I$52,I$55,I$58,I$61,I$64),1)</f>
        <v>6</v>
      </c>
      <c r="I22" s="173">
        <f t="shared" ref="I22" si="26">G22+I21</f>
        <v>7.6619629629629633E-3</v>
      </c>
      <c r="J22" s="172">
        <f>RANK(K22,(K$7,K$10,K$13,K$16,K$19,K$22,K$25,K$28,K$31,K$34,K$37,K$40,K$43,K$46,K$49,K$52,K$55,K$58,K$61,K$64),1)</f>
        <v>6</v>
      </c>
      <c r="K22" s="173">
        <f t="shared" ref="K22" si="27">I22+K21</f>
        <v>1.0127162962962963E-2</v>
      </c>
      <c r="L22" s="172">
        <f>RANK(M22,(M$7,M$10,M$13,M$16,M$19,M$22,M$25,M$28,M$31,M$34,M$37,M$40,M$43,M$46,M$49,M$52,M$55,M$58,M$61,M$64),1)</f>
        <v>10</v>
      </c>
      <c r="M22" s="173">
        <f t="shared" ref="M22" si="28">K22+M21</f>
        <v>1.3078462962962964E-2</v>
      </c>
      <c r="N22" s="172">
        <f>A20</f>
        <v>6</v>
      </c>
      <c r="O22" s="174">
        <f t="shared" ref="O22" si="29">M22+O21</f>
        <v>1.5219662962962963E-2</v>
      </c>
    </row>
    <row r="23" spans="1:15" s="171" customFormat="1" ht="15.75" customHeight="1">
      <c r="A23" s="240">
        <v>7</v>
      </c>
      <c r="B23" s="237">
        <f>VLOOKUP(A23,'6'!$A$7:$C$31,3,0)</f>
        <v>16</v>
      </c>
      <c r="C23" s="234" t="str">
        <f>VLOOKUP(B23,'6'!$C$7:$F$31,4,0)</f>
        <v>津嘉山小学校A</v>
      </c>
      <c r="D23" s="245" t="str">
        <f>IF(B23="","",VLOOKUP($B23,'リレー名簿（当日名簿変更はここ）'!$A$5:$N$29,3,))</f>
        <v>田場　美鈴</v>
      </c>
      <c r="E23" s="246"/>
      <c r="F23" s="245" t="str">
        <f>IF(D23="","",VLOOKUP($B23,'リレー名簿（当日名簿変更はここ）'!$A$5:$N$29,5,))</f>
        <v>儀保　響士郎</v>
      </c>
      <c r="G23" s="246"/>
      <c r="H23" s="245" t="str">
        <f>IF(F23="","",VLOOKUP($B23,'リレー名簿（当日名簿変更はここ）'!$A$5:$N$29,7,))</f>
        <v>山城　蘭笑</v>
      </c>
      <c r="I23" s="246"/>
      <c r="J23" s="245" t="str">
        <f>IF(H23="","",VLOOKUP($B23,'リレー名簿（当日名簿変更はここ）'!$A$5:$N$29,9,))</f>
        <v>金城　巧龍</v>
      </c>
      <c r="K23" s="246"/>
      <c r="L23" s="245" t="str">
        <f>IF(J23="","",VLOOKUP($B23,'リレー名簿（当日名簿変更はここ）'!$A$5:$N$29,11,))</f>
        <v>嘉数　礼乃</v>
      </c>
      <c r="M23" s="246"/>
      <c r="N23" s="245" t="str">
        <f>IF(L23="","",VLOOKUP($B23,'リレー名簿（当日名簿変更はここ）'!$A$5:$N$29,13,))</f>
        <v>石原　陽</v>
      </c>
      <c r="O23" s="247"/>
    </row>
    <row r="24" spans="1:15" s="171" customFormat="1" ht="15.75" customHeight="1">
      <c r="A24" s="241"/>
      <c r="B24" s="238"/>
      <c r="C24" s="235"/>
      <c r="D24" s="172">
        <f>RANK(E24,($E$6,$E$9,$E$12,$E$15,$E$18,$E$21,$E$24,$E$27,$E$30,$E$33,$E$36,$E$39,$E$42,$E$45,$E$48,$E$51,$E$54,$E$57,$E$60,$E$63),1)</f>
        <v>16</v>
      </c>
      <c r="E24" s="173">
        <f>VLOOKUP('総合成績（新）'!$B23,'1'!$C$7:$H$31,6,0)</f>
        <v>2.7893518518518519E-3</v>
      </c>
      <c r="F24" s="172">
        <f>RANK(G24,(G$6,G$9,G$12,G$15,G$18,G$21,G$24,G$27,G$30,G$33,G$36,G$39,G$42,G$45,G$48,G$51,G$54,G$57,G$60,G$63),1)</f>
        <v>16</v>
      </c>
      <c r="G24" s="173">
        <f>VLOOKUP('総合成績（新）'!$B23,'2'!$C$7:$H$31,6,0)</f>
        <v>2.4884E-3</v>
      </c>
      <c r="H24" s="172">
        <f>RANK(I24,(I$6,I$9,I$12,I$15,I$18,I$21,I$24,I$27,I$30,I$33,I$36,I$39,I$42,I$45,I$48,I$51,I$54,I$57,I$60,I$63),1)</f>
        <v>17</v>
      </c>
      <c r="I24" s="173">
        <f>VLOOKUP('総合成績（新）'!$B23,'3'!$C$7:$H$31,6,0)</f>
        <v>3.1711999999999999E-3</v>
      </c>
      <c r="J24" s="172">
        <f>RANK(K24,(K$6,K$9,K$12,K$15,K$18,K$21,K$24,K$27,K$30,K$33,K$36,K$39,K$42,K$45,K$48,K$51,K$54,K$57,K$60,K$63),1)</f>
        <v>1</v>
      </c>
      <c r="K24" s="173">
        <f>VLOOKUP('総合成績（新）'!$B23,'4'!$C$7:$H$31,6,0)</f>
        <v>2.199E-3</v>
      </c>
      <c r="L24" s="172">
        <f>RANK(M24,(M$6,M$9,M$12,M$15,M$18,M$21,M$24,M$27,M$30,M$33,M$36,M$39,M$42,M$45,M$48,M$51,M$54,M$57,M$60,M$63),1)</f>
        <v>7</v>
      </c>
      <c r="M24" s="173">
        <f>VLOOKUP('総合成績（新）'!$B23,'5'!$C$7:$H$31,6,0)</f>
        <v>2.3725999999999999E-3</v>
      </c>
      <c r="N24" s="172">
        <f>RANK(O24,($O$6,$O$9,$O$12,$O$15,$O$18,$O$21,$O$24,$O$27,$O$30,$O$33,$O$36,$O$39,$O$42,$O$45,$O$48,$O$51,$O$54,$O$57,$O$60,$O$63),1)</f>
        <v>8</v>
      </c>
      <c r="O24" s="174">
        <f>VLOOKUP('総合成績（新）'!$B23,'6'!$C$7:$H$31,6,0)</f>
        <v>2.2453E-3</v>
      </c>
    </row>
    <row r="25" spans="1:15" s="171" customFormat="1" ht="15.75" customHeight="1">
      <c r="A25" s="242"/>
      <c r="B25" s="239"/>
      <c r="C25" s="236"/>
      <c r="D25" s="172">
        <f>D24</f>
        <v>16</v>
      </c>
      <c r="E25" s="173">
        <f t="shared" ref="E25" si="30">E24</f>
        <v>2.7893518518518519E-3</v>
      </c>
      <c r="F25" s="172">
        <f>RANK(G25,(G$7,G$10,G$13,G$16,G$19,G$22,G$25,G$28,G$31,G$34,G$37,G$40,G$43,G$46,G$49,G$52,G$55,G$58,G$61,G$64),1)</f>
        <v>16</v>
      </c>
      <c r="G25" s="173">
        <f t="shared" ref="G25" si="31">E25+G24</f>
        <v>5.2777518518518519E-3</v>
      </c>
      <c r="H25" s="172">
        <f>RANK(I25,(I$7,I$10,I$13,I$16,I$19,I$22,I$25,I$28,I$31,I$34,I$37,I$40,I$43,I$46,I$49,I$52,I$55,I$58,I$61,I$64),1)</f>
        <v>16</v>
      </c>
      <c r="I25" s="173">
        <f t="shared" ref="I25" si="32">G25+I24</f>
        <v>8.4489518518518526E-3</v>
      </c>
      <c r="J25" s="172">
        <f>RANK(K25,(K$7,K$10,K$13,K$16,K$19,K$22,K$25,K$28,K$31,K$34,K$37,K$40,K$43,K$46,K$49,K$52,K$55,K$58,K$61,K$64),1)</f>
        <v>16</v>
      </c>
      <c r="K25" s="173">
        <f t="shared" ref="K25" si="33">I25+K24</f>
        <v>1.0647951851851852E-2</v>
      </c>
      <c r="L25" s="172">
        <f>RANK(M25,(M$7,M$10,M$13,M$16,M$19,M$22,M$25,M$28,M$31,M$34,M$37,M$40,M$43,M$46,M$49,M$52,M$55,M$58,M$61,M$64),1)</f>
        <v>8</v>
      </c>
      <c r="M25" s="173">
        <f t="shared" ref="M25" si="34">K25+M24</f>
        <v>1.3020551851851851E-2</v>
      </c>
      <c r="N25" s="172">
        <f>A23</f>
        <v>7</v>
      </c>
      <c r="O25" s="174">
        <f t="shared" ref="O25" si="35">M25+O24</f>
        <v>1.5265851851851852E-2</v>
      </c>
    </row>
    <row r="26" spans="1:15" s="171" customFormat="1" ht="15.75" customHeight="1">
      <c r="A26" s="240">
        <v>8</v>
      </c>
      <c r="B26" s="237">
        <f>VLOOKUP(A26,'6'!$A$7:$C$31,3,0)</f>
        <v>5</v>
      </c>
      <c r="C26" s="234" t="str">
        <f>VLOOKUP(B26,'6'!$C$7:$F$31,4,0)</f>
        <v>久高小学校</v>
      </c>
      <c r="D26" s="245" t="str">
        <f>IF(B26="","",VLOOKUP($B26,'リレー名簿（当日名簿変更はここ）'!$A$5:$N$29,3,))</f>
        <v>西谷　蒼</v>
      </c>
      <c r="E26" s="246"/>
      <c r="F26" s="245" t="str">
        <f>IF(D26="","",VLOOKUP($B26,'リレー名簿（当日名簿変更はここ）'!$A$5:$N$29,5,))</f>
        <v>小久保　春斗</v>
      </c>
      <c r="G26" s="246"/>
      <c r="H26" s="245" t="str">
        <f>IF(F26="","",VLOOKUP($B26,'リレー名簿（当日名簿変更はここ）'!$A$5:$N$29,7,))</f>
        <v>内間　柚希</v>
      </c>
      <c r="I26" s="246"/>
      <c r="J26" s="245" t="str">
        <f>IF(H26="","",VLOOKUP($B26,'リレー名簿（当日名簿変更はここ）'!$A$5:$N$29,9,))</f>
        <v>金城　希音</v>
      </c>
      <c r="K26" s="246"/>
      <c r="L26" s="245" t="str">
        <f>IF(J26="","",VLOOKUP($B26,'リレー名簿（当日名簿変更はここ）'!$A$5:$N$29,11,))</f>
        <v>内間　希空</v>
      </c>
      <c r="M26" s="246"/>
      <c r="N26" s="245" t="str">
        <f>IF(L26="","",VLOOKUP($B26,'リレー名簿（当日名簿変更はここ）'!$A$5:$N$29,13,))</f>
        <v>岩瀬　想介</v>
      </c>
      <c r="O26" s="247"/>
    </row>
    <row r="27" spans="1:15" s="171" customFormat="1" ht="15.75" customHeight="1">
      <c r="A27" s="241"/>
      <c r="B27" s="238"/>
      <c r="C27" s="235"/>
      <c r="D27" s="172">
        <f>RANK(E27,($E$6,$E$9,$E$12,$E$15,$E$18,$E$21,$E$24,$E$27,$E$30,$E$33,$E$36,$E$39,$E$42,$E$45,$E$48,$E$51,$E$54,$E$57,$E$60,$E$63),1)</f>
        <v>5</v>
      </c>
      <c r="E27" s="173">
        <f>VLOOKUP('総合成績（新）'!$B26,'1'!$C$7:$H$31,6,0)</f>
        <v>2.3842592592592591E-3</v>
      </c>
      <c r="F27" s="172">
        <f>RANK(G27,(G$6,G$9,G$12,G$15,G$18,G$21,G$24,G$27,G$30,G$33,G$36,G$39,G$42,G$45,G$48,G$51,G$54,G$57,G$60,G$63),1)</f>
        <v>5</v>
      </c>
      <c r="G27" s="173">
        <f>VLOOKUP('総合成績（新）'!$B26,'2'!$C$7:$H$31,6,0)</f>
        <v>2.2569000000000001E-3</v>
      </c>
      <c r="H27" s="172">
        <f>RANK(I27,(I$6,I$9,I$12,I$15,I$18,I$21,I$24,I$27,I$30,I$33,I$36,I$39,I$42,I$45,I$48,I$51,I$54,I$57,I$60,I$63),1)</f>
        <v>9</v>
      </c>
      <c r="I27" s="173">
        <f>VLOOKUP('総合成績（新）'!$B26,'3'!$C$7:$H$31,6,0)</f>
        <v>2.9976E-3</v>
      </c>
      <c r="J27" s="172">
        <f>RANK(K27,(K$6,K$9,K$12,K$15,K$18,K$21,K$24,K$27,K$30,K$33,K$36,K$39,K$42,K$45,K$48,K$51,K$54,K$57,K$60,K$63),1)</f>
        <v>6</v>
      </c>
      <c r="K27" s="173">
        <f>VLOOKUP('総合成績（新）'!$B26,'4'!$C$7:$H$31,6,0)</f>
        <v>2.4421E-3</v>
      </c>
      <c r="L27" s="172">
        <f>RANK(M27,(M$6,M$9,M$12,M$15,M$18,M$21,M$24,M$27,M$30,M$33,M$36,M$39,M$42,M$45,M$48,M$51,M$54,M$57,M$60,M$63),1)</f>
        <v>13</v>
      </c>
      <c r="M27" s="173">
        <f>VLOOKUP('総合成績（新）'!$B26,'5'!$C$7:$H$31,6,0)</f>
        <v>2.8819000000000002E-3</v>
      </c>
      <c r="N27" s="172">
        <f>RANK(O27,($O$6,$O$9,$O$12,$O$15,$O$18,$O$21,$O$24,$O$27,$O$30,$O$33,$O$36,$O$39,$O$42,$O$45,$O$48,$O$51,$O$54,$O$57,$O$60,$O$63),1)</f>
        <v>9</v>
      </c>
      <c r="O27" s="174">
        <f>VLOOKUP('総合成績（新）'!$B26,'6'!$C$7:$H$31,6,0)</f>
        <v>2.3148000000000001E-3</v>
      </c>
    </row>
    <row r="28" spans="1:15" s="171" customFormat="1" ht="15.75" customHeight="1">
      <c r="A28" s="242"/>
      <c r="B28" s="239"/>
      <c r="C28" s="236"/>
      <c r="D28" s="172">
        <f>D27</f>
        <v>5</v>
      </c>
      <c r="E28" s="173">
        <f t="shared" ref="E28" si="36">E27</f>
        <v>2.3842592592592591E-3</v>
      </c>
      <c r="F28" s="172">
        <f>RANK(G28,(G$7,G$10,G$13,G$16,G$19,G$22,G$25,G$28,G$31,G$34,G$37,G$40,G$43,G$46,G$49,G$52,G$55,G$58,G$61,G$64),1)</f>
        <v>5</v>
      </c>
      <c r="G28" s="173">
        <f t="shared" ref="G28" si="37">E28+G27</f>
        <v>4.6411592592592588E-3</v>
      </c>
      <c r="H28" s="172">
        <f>RANK(I28,(I$7,I$10,I$13,I$16,I$19,I$22,I$25,I$28,I$31,I$34,I$37,I$40,I$43,I$46,I$49,I$52,I$55,I$58,I$61,I$64),1)</f>
        <v>5</v>
      </c>
      <c r="I28" s="173">
        <f t="shared" ref="I28" si="38">G28+I27</f>
        <v>7.6387592592592583E-3</v>
      </c>
      <c r="J28" s="172">
        <f>RANK(K28,(K$7,K$10,K$13,K$16,K$19,K$22,K$25,K$28,K$31,K$34,K$37,K$40,K$43,K$46,K$49,K$52,K$55,K$58,K$61,K$64),1)</f>
        <v>5</v>
      </c>
      <c r="K28" s="173">
        <f t="shared" ref="K28" si="39">I28+K27</f>
        <v>1.0080859259259257E-2</v>
      </c>
      <c r="L28" s="172">
        <f>RANK(M28,(M$7,M$10,M$13,M$16,M$19,M$22,M$25,M$28,M$31,M$34,M$37,M$40,M$43,M$46,M$49,M$52,M$55,M$58,M$61,M$64),1)</f>
        <v>6</v>
      </c>
      <c r="M28" s="173">
        <f t="shared" ref="M28" si="40">K28+M27</f>
        <v>1.2962759259259257E-2</v>
      </c>
      <c r="N28" s="172">
        <f>A26</f>
        <v>8</v>
      </c>
      <c r="O28" s="174">
        <f t="shared" ref="O28" si="41">M28+O27</f>
        <v>1.5277559259259258E-2</v>
      </c>
    </row>
    <row r="29" spans="1:15" s="171" customFormat="1" ht="15.75" customHeight="1">
      <c r="A29" s="240">
        <v>9</v>
      </c>
      <c r="B29" s="237">
        <f>VLOOKUP(A29,'6'!$A$7:$C$31,3,0)</f>
        <v>9</v>
      </c>
      <c r="C29" s="234" t="str">
        <f>VLOOKUP(B29,'6'!$C$7:$F$31,4,0)</f>
        <v>玉城小学校Ｂ</v>
      </c>
      <c r="D29" s="245" t="str">
        <f>IF(B29="","",VLOOKUP($B29,'リレー名簿（当日名簿変更はここ）'!$A$5:$N$29,3,))</f>
        <v>照屋　成奈</v>
      </c>
      <c r="E29" s="246"/>
      <c r="F29" s="245" t="str">
        <f>IF(D29="","",VLOOKUP($B29,'リレー名簿（当日名簿変更はここ）'!$A$5:$N$29,5,))</f>
        <v>安次富　ディオン</v>
      </c>
      <c r="G29" s="246"/>
      <c r="H29" s="245" t="str">
        <f>IF(F29="","",VLOOKUP($B29,'リレー名簿（当日名簿変更はここ）'!$A$5:$N$29,7,))</f>
        <v>大城　裕夏</v>
      </c>
      <c r="I29" s="246"/>
      <c r="J29" s="245" t="str">
        <f>IF(H29="","",VLOOKUP($B29,'リレー名簿（当日名簿変更はここ）'!$A$5:$N$29,9,))</f>
        <v>謝花　寿樹</v>
      </c>
      <c r="K29" s="246"/>
      <c r="L29" s="245" t="str">
        <f>IF(J29="","",VLOOKUP($B29,'リレー名簿（当日名簿変更はここ）'!$A$5:$N$29,11,))</f>
        <v>比嘉　杏奈</v>
      </c>
      <c r="M29" s="246"/>
      <c r="N29" s="245" t="str">
        <f>IF(L29="","",VLOOKUP($B29,'リレー名簿（当日名簿変更はここ）'!$A$5:$N$29,13,))</f>
        <v>大城　海王</v>
      </c>
      <c r="O29" s="247"/>
    </row>
    <row r="30" spans="1:15" s="171" customFormat="1" ht="15.75" customHeight="1">
      <c r="A30" s="241"/>
      <c r="B30" s="238"/>
      <c r="C30" s="235"/>
      <c r="D30" s="172">
        <f>RANK(E30,($E$6,$E$9,$E$12,$E$15,$E$18,$E$21,$E$24,$E$27,$E$30,$E$33,$E$36,$E$39,$E$42,$E$45,$E$48,$E$51,$E$54,$E$57,$E$60,$E$63),1)</f>
        <v>9</v>
      </c>
      <c r="E30" s="173">
        <f>VLOOKUP('総合成績（新）'!$B29,'1'!$C$7:$H$31,6,0)</f>
        <v>2.4652777777777776E-3</v>
      </c>
      <c r="F30" s="172">
        <f>RANK(G30,(G$6,G$9,G$12,G$15,G$18,G$21,G$24,G$27,G$30,G$33,G$36,G$39,G$42,G$45,G$48,G$51,G$54,G$57,G$60,G$63),1)</f>
        <v>11</v>
      </c>
      <c r="G30" s="173">
        <f>VLOOKUP('総合成績（新）'!$B29,'2'!$C$7:$H$31,6,0)</f>
        <v>2.3379E-3</v>
      </c>
      <c r="H30" s="172">
        <f>RANK(I30,(I$6,I$9,I$12,I$15,I$18,I$21,I$24,I$27,I$30,I$33,I$36,I$39,I$42,I$45,I$48,I$51,I$54,I$57,I$60,I$63),1)</f>
        <v>7</v>
      </c>
      <c r="I30" s="173">
        <f>VLOOKUP('総合成績（新）'!$B29,'3'!$C$7:$H$31,6,0)</f>
        <v>2.905E-3</v>
      </c>
      <c r="J30" s="172">
        <f>RANK(K30,(K$6,K$9,K$12,K$15,K$18,K$21,K$24,K$27,K$30,K$33,K$36,K$39,K$42,K$45,K$48,K$51,K$54,K$57,K$60,K$63),1)</f>
        <v>12</v>
      </c>
      <c r="K30" s="173">
        <f>VLOOKUP('総合成績（新）'!$B29,'4'!$C$7:$H$31,6,0)</f>
        <v>2.5462000000000002E-3</v>
      </c>
      <c r="L30" s="172">
        <f>RANK(M30,(M$6,M$9,M$12,M$15,M$18,M$21,M$24,M$27,M$30,M$33,M$36,M$39,M$42,M$45,M$48,M$51,M$54,M$57,M$60,M$63),1)</f>
        <v>16</v>
      </c>
      <c r="M30" s="173">
        <f>VLOOKUP('総合成績（新）'!$B29,'5'!$C$7:$H$31,6,0)</f>
        <v>3.1134000000000001E-3</v>
      </c>
      <c r="N30" s="172">
        <f>RANK(O30,($O$6,$O$9,$O$12,$O$15,$O$18,$O$21,$O$24,$O$27,$O$30,$O$33,$O$36,$O$39,$O$42,$O$45,$O$48,$O$51,$O$54,$O$57,$O$60,$O$63),1)</f>
        <v>1</v>
      </c>
      <c r="O30" s="174">
        <f>VLOOKUP('総合成績（新）'!$B29,'6'!$C$7:$H$31,6,0)</f>
        <v>2.0254000000000001E-3</v>
      </c>
    </row>
    <row r="31" spans="1:15" s="171" customFormat="1" ht="15.75" customHeight="1">
      <c r="A31" s="242"/>
      <c r="B31" s="239"/>
      <c r="C31" s="236"/>
      <c r="D31" s="172">
        <f>D30</f>
        <v>9</v>
      </c>
      <c r="E31" s="173">
        <f t="shared" ref="E31" si="42">E30</f>
        <v>2.4652777777777776E-3</v>
      </c>
      <c r="F31" s="172">
        <f>RANK(G31,(G$7,G$10,G$13,G$16,G$19,G$22,G$25,G$28,G$31,G$34,G$37,G$40,G$43,G$46,G$49,G$52,G$55,G$58,G$61,G$64),1)</f>
        <v>9</v>
      </c>
      <c r="G31" s="173">
        <f t="shared" ref="G31" si="43">E31+G30</f>
        <v>4.8031777777777776E-3</v>
      </c>
      <c r="H31" s="172">
        <f>RANK(I31,(I$7,I$10,I$13,I$16,I$19,I$22,I$25,I$28,I$31,I$34,I$37,I$40,I$43,I$46,I$49,I$52,I$55,I$58,I$61,I$64),1)</f>
        <v>9</v>
      </c>
      <c r="I31" s="173">
        <f t="shared" ref="I31" si="44">G31+I30</f>
        <v>7.708177777777778E-3</v>
      </c>
      <c r="J31" s="172">
        <f>RANK(K31,(K$7,K$10,K$13,K$16,K$19,K$22,K$25,K$28,K$31,K$34,K$37,K$40,K$43,K$46,K$49,K$52,K$55,K$58,K$61,K$64),1)</f>
        <v>9</v>
      </c>
      <c r="K31" s="173">
        <f t="shared" ref="K31" si="45">I31+K30</f>
        <v>1.0254377777777778E-2</v>
      </c>
      <c r="L31" s="172">
        <f>RANK(M31,(M$7,M$10,M$13,M$16,M$19,M$22,M$25,M$28,M$31,M$34,M$37,M$40,M$43,M$46,M$49,M$52,M$55,M$58,M$61,M$64),1)</f>
        <v>16</v>
      </c>
      <c r="M31" s="173">
        <f t="shared" ref="M31" si="46">K31+M30</f>
        <v>1.3367777777777779E-2</v>
      </c>
      <c r="N31" s="172">
        <f>A29</f>
        <v>9</v>
      </c>
      <c r="O31" s="174">
        <f t="shared" ref="O31" si="47">M31+O30</f>
        <v>1.5393177777777779E-2</v>
      </c>
    </row>
    <row r="32" spans="1:15" s="171" customFormat="1" ht="15.75" customHeight="1">
      <c r="A32" s="240">
        <v>10</v>
      </c>
      <c r="B32" s="237">
        <f>VLOOKUP(A32,'6'!$A$7:$C$31,3,0)</f>
        <v>12</v>
      </c>
      <c r="C32" s="234" t="str">
        <f>VLOOKUP(B32,'6'!$C$7:$F$31,4,0)</f>
        <v>北丘小学校A</v>
      </c>
      <c r="D32" s="245" t="str">
        <f>IF(B32="","",VLOOKUP($B32,'リレー名簿（当日名簿変更はここ）'!$A$5:$N$29,3,))</f>
        <v>髙良　きほ</v>
      </c>
      <c r="E32" s="246"/>
      <c r="F32" s="245" t="str">
        <f>IF(D32="","",VLOOKUP($B32,'リレー名簿（当日名簿変更はここ）'!$A$5:$N$29,5,))</f>
        <v>瀬良　健斗</v>
      </c>
      <c r="G32" s="246"/>
      <c r="H32" s="245" t="str">
        <f>IF(F32="","",VLOOKUP($B32,'リレー名簿（当日名簿変更はここ）'!$A$5:$N$29,7,))</f>
        <v>小林　明日香</v>
      </c>
      <c r="I32" s="246"/>
      <c r="J32" s="245" t="str">
        <f>IF(H32="","",VLOOKUP($B32,'リレー名簿（当日名簿変更はここ）'!$A$5:$N$29,9,))</f>
        <v>澤岻　辰輝</v>
      </c>
      <c r="K32" s="246"/>
      <c r="L32" s="245" t="str">
        <f>IF(J32="","",VLOOKUP($B32,'リレー名簿（当日名簿変更はここ）'!$A$5:$N$29,11,))</f>
        <v>樋口　すみれ</v>
      </c>
      <c r="M32" s="246"/>
      <c r="N32" s="245" t="str">
        <f>IF(L32="","",VLOOKUP($B32,'リレー名簿（当日名簿変更はここ）'!$A$5:$N$29,13,))</f>
        <v>志喜屋　俊一郎</v>
      </c>
      <c r="O32" s="247"/>
    </row>
    <row r="33" spans="1:15" s="171" customFormat="1" ht="15.75" customHeight="1">
      <c r="A33" s="241"/>
      <c r="B33" s="238"/>
      <c r="C33" s="235"/>
      <c r="D33" s="172">
        <f>RANK(E33,($E$6,$E$9,$E$12,$E$15,$E$18,$E$21,$E$24,$E$27,$E$30,$E$33,$E$36,$E$39,$E$42,$E$45,$E$48,$E$51,$E$54,$E$57,$E$60,$E$63),1)</f>
        <v>12</v>
      </c>
      <c r="E33" s="173">
        <f>VLOOKUP('総合成績（新）'!$B32,'1'!$C$7:$H$31,6,0)</f>
        <v>2.6967592592592594E-3</v>
      </c>
      <c r="F33" s="172">
        <f>RANK(G33,(G$6,G$9,G$12,G$15,G$18,G$21,G$24,G$27,G$30,G$33,G$36,G$39,G$42,G$45,G$48,G$51,G$54,G$57,G$60,G$63),1)</f>
        <v>7</v>
      </c>
      <c r="G33" s="173">
        <f>VLOOKUP('総合成績（新）'!$B32,'2'!$C$7:$H$31,6,0)</f>
        <v>2.2916E-3</v>
      </c>
      <c r="H33" s="172">
        <f>RANK(I33,(I$6,I$9,I$12,I$15,I$18,I$21,I$24,I$27,I$30,I$33,I$36,I$39,I$42,I$45,I$48,I$51,I$54,I$57,I$60,I$63),1)</f>
        <v>15</v>
      </c>
      <c r="I33" s="173">
        <f>VLOOKUP('総合成績（新）'!$B32,'3'!$C$7:$H$31,6,0)</f>
        <v>3.0555000000000001E-3</v>
      </c>
      <c r="J33" s="172">
        <f>RANK(K33,(K$6,K$9,K$12,K$15,K$18,K$21,K$24,K$27,K$30,K$33,K$36,K$39,K$42,K$45,K$48,K$51,K$54,K$57,K$60,K$63),1)</f>
        <v>14</v>
      </c>
      <c r="K33" s="173">
        <f>VLOOKUP('総合成績（新）'!$B32,'4'!$C$7:$H$31,6,0)</f>
        <v>2.5693999999999999E-3</v>
      </c>
      <c r="L33" s="172">
        <f>RANK(M33,(M$6,M$9,M$12,M$15,M$18,M$21,M$24,M$27,M$30,M$33,M$36,M$39,M$42,M$45,M$48,M$51,M$54,M$57,M$60,M$63),1)</f>
        <v>8</v>
      </c>
      <c r="M33" s="173">
        <f>VLOOKUP('総合成績（新）'!$B32,'5'!$C$7:$H$31,6,0)</f>
        <v>2.6388000000000002E-3</v>
      </c>
      <c r="N33" s="172">
        <f>RANK(O33,($O$6,$O$9,$O$12,$O$15,$O$18,$O$21,$O$24,$O$27,$O$30,$O$33,$O$36,$O$39,$O$42,$O$45,$O$48,$O$51,$O$54,$O$57,$O$60,$O$63),1)</f>
        <v>4</v>
      </c>
      <c r="O33" s="174">
        <f>VLOOKUP('総合成績（新）'!$B32,'6'!$C$7:$H$31,6,0)</f>
        <v>2.199E-3</v>
      </c>
    </row>
    <row r="34" spans="1:15" s="171" customFormat="1" ht="15.75" customHeight="1">
      <c r="A34" s="242"/>
      <c r="B34" s="239"/>
      <c r="C34" s="236"/>
      <c r="D34" s="172">
        <f>D33</f>
        <v>12</v>
      </c>
      <c r="E34" s="173">
        <f t="shared" ref="E34" si="48">E33</f>
        <v>2.6967592592592594E-3</v>
      </c>
      <c r="F34" s="172">
        <f>RANK(G34,(G$7,G$10,G$13,G$16,G$19,G$22,G$25,G$28,G$31,G$34,G$37,G$40,G$43,G$46,G$49,G$52,G$55,G$58,G$61,G$64),1)</f>
        <v>12</v>
      </c>
      <c r="G34" s="173">
        <f t="shared" ref="G34" si="49">E34+G33</f>
        <v>4.9883592592592594E-3</v>
      </c>
      <c r="H34" s="172">
        <f>RANK(I34,(I$7,I$10,I$13,I$16,I$19,I$22,I$25,I$28,I$31,I$34,I$37,I$40,I$43,I$46,I$49,I$52,I$55,I$58,I$61,I$64),1)</f>
        <v>14</v>
      </c>
      <c r="I34" s="173">
        <f t="shared" ref="I34" si="50">G34+I33</f>
        <v>8.0438592592592603E-3</v>
      </c>
      <c r="J34" s="172">
        <f>RANK(K34,(K$7,K$10,K$13,K$16,K$19,K$22,K$25,K$28,K$31,K$34,K$37,K$40,K$43,K$46,K$49,K$52,K$55,K$58,K$61,K$64),1)</f>
        <v>14</v>
      </c>
      <c r="K34" s="173">
        <f t="shared" ref="K34" si="51">I34+K33</f>
        <v>1.061325925925926E-2</v>
      </c>
      <c r="L34" s="172">
        <f>RANK(M34,(M$7,M$10,M$13,M$16,M$19,M$22,M$25,M$28,M$31,M$34,M$37,M$40,M$43,M$46,M$49,M$52,M$55,M$58,M$61,M$64),1)</f>
        <v>14</v>
      </c>
      <c r="M34" s="173">
        <f t="shared" ref="M34" si="52">K34+M33</f>
        <v>1.325205925925926E-2</v>
      </c>
      <c r="N34" s="172">
        <f>A32</f>
        <v>10</v>
      </c>
      <c r="O34" s="174">
        <f t="shared" ref="O34" si="53">M34+O33</f>
        <v>1.545105925925926E-2</v>
      </c>
    </row>
    <row r="35" spans="1:15" s="171" customFormat="1" ht="15.75" customHeight="1">
      <c r="A35" s="240">
        <v>11</v>
      </c>
      <c r="B35" s="237">
        <f>VLOOKUP(A35,'6'!$A$7:$C$31,3,0)</f>
        <v>7</v>
      </c>
      <c r="C35" s="234" t="str">
        <f>VLOOKUP(B35,'6'!$C$7:$F$31,4,0)</f>
        <v>知念小学校Ｂ</v>
      </c>
      <c r="D35" s="245" t="str">
        <f>IF(B35="","",VLOOKUP($B35,'リレー名簿（当日名簿変更はここ）'!$A$5:$N$29,3,))</f>
        <v>亀谷　珊</v>
      </c>
      <c r="E35" s="246"/>
      <c r="F35" s="245" t="str">
        <f>IF(D35="","",VLOOKUP($B35,'リレー名簿（当日名簿変更はここ）'!$A$5:$N$29,5,))</f>
        <v>福田　宗太郎</v>
      </c>
      <c r="G35" s="246"/>
      <c r="H35" s="245" t="str">
        <f>IF(F35="","",VLOOKUP($B35,'リレー名簿（当日名簿変更はここ）'!$A$5:$N$29,7,))</f>
        <v>富山　ことり</v>
      </c>
      <c r="I35" s="246"/>
      <c r="J35" s="245" t="str">
        <f>IF(H35="","",VLOOKUP($B35,'リレー名簿（当日名簿変更はここ）'!$A$5:$N$29,9,))</f>
        <v>佐々木　仁</v>
      </c>
      <c r="K35" s="246"/>
      <c r="L35" s="245" t="str">
        <f>IF(J35="","",VLOOKUP($B35,'リレー名簿（当日名簿変更はここ）'!$A$5:$N$29,11,))</f>
        <v>仲村　瑠愛</v>
      </c>
      <c r="M35" s="246"/>
      <c r="N35" s="245" t="str">
        <f>IF(L35="","",VLOOKUP($B35,'リレー名簿（当日名簿変更はここ）'!$A$5:$N$29,13,))</f>
        <v>羽鳥　義人</v>
      </c>
      <c r="O35" s="247"/>
    </row>
    <row r="36" spans="1:15" s="171" customFormat="1" ht="15.75" customHeight="1">
      <c r="A36" s="241"/>
      <c r="B36" s="238"/>
      <c r="C36" s="235"/>
      <c r="D36" s="172">
        <f>RANK(E36,($E$6,$E$9,$E$12,$E$15,$E$18,$E$21,$E$24,$E$27,$E$30,$E$33,$E$36,$E$39,$E$42,$E$45,$E$48,$E$51,$E$54,$E$57,$E$60,$E$63),1)</f>
        <v>7</v>
      </c>
      <c r="E36" s="173">
        <f>VLOOKUP('総合成績（新）'!$B35,'1'!$C$7:$H$31,6,0)</f>
        <v>2.4305555555555556E-3</v>
      </c>
      <c r="F36" s="172">
        <f>RANK(G36,(G$6,G$9,G$12,G$15,G$18,G$21,G$24,G$27,G$30,G$33,G$36,G$39,G$42,G$45,G$48,G$51,G$54,G$57,G$60,G$63),1)</f>
        <v>3</v>
      </c>
      <c r="G36" s="173">
        <f>VLOOKUP('総合成績（新）'!$B35,'2'!$C$7:$H$31,6,0)</f>
        <v>2.2336999999999999E-3</v>
      </c>
      <c r="H36" s="172">
        <f>RANK(I36,(I$6,I$9,I$12,I$15,I$18,I$21,I$24,I$27,I$30,I$33,I$36,I$39,I$42,I$45,I$48,I$51,I$54,I$57,I$60,I$63),1)</f>
        <v>11</v>
      </c>
      <c r="I36" s="173">
        <f>VLOOKUP('総合成績（新）'!$B35,'3'!$C$7:$H$31,6,0)</f>
        <v>3.0092000000000001E-3</v>
      </c>
      <c r="J36" s="172">
        <f>RANK(K36,(K$6,K$9,K$12,K$15,K$18,K$21,K$24,K$27,K$30,K$33,K$36,K$39,K$42,K$45,K$48,K$51,K$54,K$57,K$60,K$63),1)</f>
        <v>10</v>
      </c>
      <c r="K36" s="173">
        <f>VLOOKUP('総合成績（新）'!$B35,'4'!$C$7:$H$31,6,0)</f>
        <v>2.5114999999999998E-3</v>
      </c>
      <c r="L36" s="172">
        <f>RANK(M36,(M$6,M$9,M$12,M$15,M$18,M$21,M$24,M$27,M$30,M$33,M$36,M$39,M$42,M$45,M$48,M$51,M$54,M$57,M$60,M$63),1)</f>
        <v>15</v>
      </c>
      <c r="M36" s="173">
        <f>VLOOKUP('総合成績（新）'!$B35,'5'!$C$7:$H$31,6,0)</f>
        <v>3.0092000000000001E-3</v>
      </c>
      <c r="N36" s="172">
        <f>RANK(O36,($O$6,$O$9,$O$12,$O$15,$O$18,$O$21,$O$24,$O$27,$O$30,$O$33,$O$36,$O$39,$O$42,$O$45,$O$48,$O$51,$O$54,$O$57,$O$60,$O$63),1)</f>
        <v>9</v>
      </c>
      <c r="O36" s="174">
        <f>VLOOKUP('総合成績（新）'!$B35,'6'!$C$7:$H$31,6,0)</f>
        <v>2.3148000000000001E-3</v>
      </c>
    </row>
    <row r="37" spans="1:15" s="171" customFormat="1" ht="15.75" customHeight="1">
      <c r="A37" s="242"/>
      <c r="B37" s="239"/>
      <c r="C37" s="236"/>
      <c r="D37" s="172">
        <f>D36</f>
        <v>7</v>
      </c>
      <c r="E37" s="173">
        <f t="shared" ref="E37" si="54">E36</f>
        <v>2.4305555555555556E-3</v>
      </c>
      <c r="F37" s="172">
        <f>RANK(G37,(G$7,G$10,G$13,G$16,G$19,G$22,G$25,G$28,G$31,G$34,G$37,G$40,G$43,G$46,G$49,G$52,G$55,G$58,G$61,G$64),1)</f>
        <v>7</v>
      </c>
      <c r="G37" s="173">
        <f t="shared" ref="G37" si="55">E37+G36</f>
        <v>4.6642555555555555E-3</v>
      </c>
      <c r="H37" s="172">
        <f>RANK(I37,(I$7,I$10,I$13,I$16,I$19,I$22,I$25,I$28,I$31,I$34,I$37,I$40,I$43,I$46,I$49,I$52,I$55,I$58,I$61,I$64),1)</f>
        <v>7</v>
      </c>
      <c r="I37" s="173">
        <f t="shared" ref="I37" si="56">G37+I36</f>
        <v>7.6734555555555556E-3</v>
      </c>
      <c r="J37" s="172">
        <f>RANK(K37,(K$7,K$10,K$13,K$16,K$19,K$22,K$25,K$28,K$31,K$34,K$37,K$40,K$43,K$46,K$49,K$52,K$55,K$58,K$61,K$64),1)</f>
        <v>7</v>
      </c>
      <c r="K37" s="173">
        <f t="shared" ref="K37" si="57">I37+K36</f>
        <v>1.0184955555555555E-2</v>
      </c>
      <c r="L37" s="172">
        <f>RANK(M37,(M$7,M$10,M$13,M$16,M$19,M$22,M$25,M$28,M$31,M$34,M$37,M$40,M$43,M$46,M$49,M$52,M$55,M$58,M$61,M$64),1)</f>
        <v>12</v>
      </c>
      <c r="M37" s="173">
        <f t="shared" ref="M37" si="58">K37+M36</f>
        <v>1.3194155555555555E-2</v>
      </c>
      <c r="N37" s="172">
        <f>A35</f>
        <v>11</v>
      </c>
      <c r="O37" s="174">
        <f t="shared" ref="O37" si="59">M37+O36</f>
        <v>1.5508955555555556E-2</v>
      </c>
    </row>
    <row r="38" spans="1:15" s="171" customFormat="1" ht="15.75" customHeight="1">
      <c r="A38" s="240">
        <v>12</v>
      </c>
      <c r="B38" s="237">
        <f>VLOOKUP(A38,'6'!$A$7:$C$31,3,0)</f>
        <v>15</v>
      </c>
      <c r="C38" s="234" t="str">
        <f>VLOOKUP(B38,'6'!$C$7:$F$31,4,0)</f>
        <v>佐敷小Ｂ</v>
      </c>
      <c r="D38" s="245" t="str">
        <f>IF(B38="","",VLOOKUP($B38,'リレー名簿（当日名簿変更はここ）'!$A$5:$N$29,3,))</f>
        <v>喜久川　実知花</v>
      </c>
      <c r="E38" s="246"/>
      <c r="F38" s="245" t="str">
        <f>IF(D38="","",VLOOKUP($B38,'リレー名簿（当日名簿変更はここ）'!$A$5:$N$29,5,))</f>
        <v>安谷屋　孝</v>
      </c>
      <c r="G38" s="246"/>
      <c r="H38" s="245" t="str">
        <f>IF(F38="","",VLOOKUP($B38,'リレー名簿（当日名簿変更はここ）'!$A$5:$N$29,7,))</f>
        <v>仲本　結</v>
      </c>
      <c r="I38" s="246"/>
      <c r="J38" s="245" t="str">
        <f>IF(H38="","",VLOOKUP($B38,'リレー名簿（当日名簿変更はここ）'!$A$5:$N$29,9,))</f>
        <v>座波　奏太</v>
      </c>
      <c r="K38" s="246"/>
      <c r="L38" s="245" t="str">
        <f>IF(J38="","",VLOOKUP($B38,'リレー名簿（当日名簿変更はここ）'!$A$5:$N$29,11,))</f>
        <v>大浜　由万莉</v>
      </c>
      <c r="M38" s="246"/>
      <c r="N38" s="245" t="str">
        <f>IF(L38="","",VLOOKUP($B38,'リレー名簿（当日名簿変更はここ）'!$A$5:$N$29,13,))</f>
        <v>岸本　采士</v>
      </c>
      <c r="O38" s="247"/>
    </row>
    <row r="39" spans="1:15" s="171" customFormat="1" ht="15.75" customHeight="1">
      <c r="A39" s="241"/>
      <c r="B39" s="238"/>
      <c r="C39" s="235"/>
      <c r="D39" s="172">
        <f>RANK(E39,($E$6,$E$9,$E$12,$E$15,$E$18,$E$21,$E$24,$E$27,$E$30,$E$33,$E$36,$E$39,$E$42,$E$45,$E$48,$E$51,$E$54,$E$57,$E$60,$E$63),1)</f>
        <v>15</v>
      </c>
      <c r="E39" s="173">
        <f>VLOOKUP('総合成績（新）'!$B38,'1'!$C$7:$H$31,6,0)</f>
        <v>2.7777777777777779E-3</v>
      </c>
      <c r="F39" s="172">
        <f>RANK(G39,(G$6,G$9,G$12,G$15,G$18,G$21,G$24,G$27,G$30,G$33,G$36,G$39,G$42,G$45,G$48,G$51,G$54,G$57,G$60,G$63),1)</f>
        <v>12</v>
      </c>
      <c r="G39" s="173">
        <f>VLOOKUP('総合成績（新）'!$B38,'2'!$C$7:$H$31,6,0)</f>
        <v>2.3725999999999999E-3</v>
      </c>
      <c r="H39" s="172">
        <f>RANK(I39,(I$6,I$9,I$12,I$15,I$18,I$21,I$24,I$27,I$30,I$33,I$36,I$39,I$42,I$45,I$48,I$51,I$54,I$57,I$60,I$63),1)</f>
        <v>2</v>
      </c>
      <c r="I39" s="173">
        <f>VLOOKUP('総合成績（新）'!$B38,'3'!$C$7:$H$31,6,0)</f>
        <v>2.7198999999999999E-3</v>
      </c>
      <c r="J39" s="172">
        <f>RANK(K39,(K$6,K$9,K$12,K$15,K$18,K$21,K$24,K$27,K$30,K$33,K$36,K$39,K$42,K$45,K$48,K$51,K$54,K$57,K$60,K$63),1)</f>
        <v>18</v>
      </c>
      <c r="K39" s="173">
        <f>VLOOKUP('総合成績（新）'!$B38,'4'!$C$7:$H$31,6,0)</f>
        <v>2.6619999999999999E-3</v>
      </c>
      <c r="L39" s="172">
        <f>RANK(M39,(M$6,M$9,M$12,M$15,M$18,M$21,M$24,M$27,M$30,M$33,M$36,M$39,M$42,M$45,M$48,M$51,M$54,M$57,M$60,M$63),1)</f>
        <v>18</v>
      </c>
      <c r="M39" s="173">
        <f>VLOOKUP('総合成績（新）'!$B38,'5'!$C$7:$H$31,6,0)</f>
        <v>3.1250000000000002E-3</v>
      </c>
      <c r="N39" s="172">
        <f>RANK(O39,($O$6,$O$9,$O$12,$O$15,$O$18,$O$21,$O$24,$O$27,$O$30,$O$33,$O$36,$O$39,$O$42,$O$45,$O$48,$O$51,$O$54,$O$57,$O$60,$O$63),1)</f>
        <v>2</v>
      </c>
      <c r="O39" s="174">
        <f>VLOOKUP('総合成績（新）'!$B38,'6'!$C$7:$H$31,6,0)</f>
        <v>2.1180000000000001E-3</v>
      </c>
    </row>
    <row r="40" spans="1:15" s="171" customFormat="1" ht="15.75" customHeight="1">
      <c r="A40" s="242"/>
      <c r="B40" s="239"/>
      <c r="C40" s="236"/>
      <c r="D40" s="172">
        <f>D39</f>
        <v>15</v>
      </c>
      <c r="E40" s="173">
        <f t="shared" ref="E40" si="60">E39</f>
        <v>2.7777777777777779E-3</v>
      </c>
      <c r="F40" s="172">
        <f>RANK(G40,(G$7,G$10,G$13,G$16,G$19,G$22,G$25,G$28,G$31,G$34,G$37,G$40,G$43,G$46,G$49,G$52,G$55,G$58,G$61,G$64),1)</f>
        <v>14</v>
      </c>
      <c r="G40" s="173">
        <f t="shared" ref="G40" si="61">E40+G39</f>
        <v>5.1503777777777773E-3</v>
      </c>
      <c r="H40" s="172">
        <f>RANK(I40,(I$7,I$10,I$13,I$16,I$19,I$22,I$25,I$28,I$31,I$34,I$37,I$40,I$43,I$46,I$49,I$52,I$55,I$58,I$61,I$64),1)</f>
        <v>12</v>
      </c>
      <c r="I40" s="173">
        <f t="shared" ref="I40" si="62">G40+I39</f>
        <v>7.8702777777777781E-3</v>
      </c>
      <c r="J40" s="172">
        <f>RANK(K40,(K$7,K$10,K$13,K$16,K$19,K$22,K$25,K$28,K$31,K$34,K$37,K$40,K$43,K$46,K$49,K$52,K$55,K$58,K$61,K$64),1)</f>
        <v>12</v>
      </c>
      <c r="K40" s="173">
        <f t="shared" ref="K40" si="63">I40+K39</f>
        <v>1.0532277777777778E-2</v>
      </c>
      <c r="L40" s="172">
        <f>RANK(M40,(M$7,M$10,M$13,M$16,M$19,M$22,M$25,M$28,M$31,M$34,M$37,M$40,M$43,M$46,M$49,M$52,M$55,M$58,M$61,M$64),1)</f>
        <v>19</v>
      </c>
      <c r="M40" s="173">
        <f t="shared" ref="M40" si="64">K40+M39</f>
        <v>1.3657277777777779E-2</v>
      </c>
      <c r="N40" s="172">
        <f>A38</f>
        <v>12</v>
      </c>
      <c r="O40" s="174">
        <f t="shared" ref="O40" si="65">M40+O39</f>
        <v>1.5775277777777777E-2</v>
      </c>
    </row>
    <row r="41" spans="1:15" s="171" customFormat="1" ht="15.75" customHeight="1">
      <c r="A41" s="240">
        <v>13</v>
      </c>
      <c r="B41" s="237">
        <f>VLOOKUP(A41,'6'!$A$7:$C$31,3,0)</f>
        <v>20</v>
      </c>
      <c r="C41" s="234" t="str">
        <f>VLOOKUP(B41,'6'!$C$7:$F$31,4,0)</f>
        <v>与那原小学校B</v>
      </c>
      <c r="D41" s="245" t="str">
        <f>IF(B41="","",VLOOKUP($B41,'リレー名簿（当日名簿変更はここ）'!$A$5:$N$29,3,))</f>
        <v>山元　ねね</v>
      </c>
      <c r="E41" s="246"/>
      <c r="F41" s="245" t="str">
        <f>IF(D41="","",VLOOKUP($B41,'リレー名簿（当日名簿変更はここ）'!$A$5:$N$29,5,))</f>
        <v>豊見山　蒼涼</v>
      </c>
      <c r="G41" s="246"/>
      <c r="H41" s="245" t="str">
        <f>IF(F41="","",VLOOKUP($B41,'リレー名簿（当日名簿変更はここ）'!$A$5:$N$29,7,))</f>
        <v>玉寄　理大</v>
      </c>
      <c r="I41" s="246"/>
      <c r="J41" s="245" t="str">
        <f>IF(H41="","",VLOOKUP($B41,'リレー名簿（当日名簿変更はここ）'!$A$5:$N$29,9,))</f>
        <v>豊見山　太陽</v>
      </c>
      <c r="K41" s="246"/>
      <c r="L41" s="245" t="str">
        <f>IF(J41="","",VLOOKUP($B41,'リレー名簿（当日名簿変更はここ）'!$A$5:$N$29,11,))</f>
        <v>本郷　碧</v>
      </c>
      <c r="M41" s="246"/>
      <c r="N41" s="245" t="str">
        <f>IF(L41="","",VLOOKUP($B41,'リレー名簿（当日名簿変更はここ）'!$A$5:$N$29,13,))</f>
        <v>宮平　淳弘</v>
      </c>
      <c r="O41" s="247"/>
    </row>
    <row r="42" spans="1:15" s="171" customFormat="1" ht="15.75" customHeight="1">
      <c r="A42" s="241"/>
      <c r="B42" s="238"/>
      <c r="C42" s="235"/>
      <c r="D42" s="172">
        <f>RANK(E42,($E$6,$E$9,$E$12,$E$15,$E$18,$E$21,$E$24,$E$27,$E$30,$E$33,$E$36,$E$39,$E$42,$E$45,$E$48,$E$51,$E$54,$E$57,$E$60,$E$63),1)</f>
        <v>20</v>
      </c>
      <c r="E42" s="173">
        <f>VLOOKUP('総合成績（新）'!$B41,'1'!$C$7:$H$31,6,0)</f>
        <v>2.9513888888888888E-3</v>
      </c>
      <c r="F42" s="172">
        <f>RANK(G42,(G$6,G$9,G$12,G$15,G$18,G$21,G$24,G$27,G$30,G$33,G$36,G$39,G$42,G$45,G$48,G$51,G$54,G$57,G$60,G$63),1)</f>
        <v>13</v>
      </c>
      <c r="G42" s="173">
        <f>VLOOKUP('総合成績（新）'!$B41,'2'!$C$7:$H$31,6,0)</f>
        <v>2.3841999999999999E-3</v>
      </c>
      <c r="H42" s="172">
        <f>RANK(I42,(I$6,I$9,I$12,I$15,I$18,I$21,I$24,I$27,I$30,I$33,I$36,I$39,I$42,I$45,I$48,I$51,I$54,I$57,I$60,I$63),1)</f>
        <v>19</v>
      </c>
      <c r="I42" s="173">
        <f>VLOOKUP('総合成績（新）'!$B41,'3'!$C$7:$H$31,6,0)</f>
        <v>3.2290999999999999E-3</v>
      </c>
      <c r="J42" s="172">
        <f>RANK(K42,(K$6,K$9,K$12,K$15,K$18,K$21,K$24,K$27,K$30,K$33,K$36,K$39,K$42,K$45,K$48,K$51,K$54,K$57,K$60,K$63),1)</f>
        <v>1</v>
      </c>
      <c r="K42" s="173">
        <f>VLOOKUP('総合成績（新）'!$B41,'4'!$C$7:$H$31,6,0)</f>
        <v>2.199E-3</v>
      </c>
      <c r="L42" s="172">
        <f>RANK(M42,(M$6,M$9,M$12,M$15,M$18,M$21,M$24,M$27,M$30,M$33,M$36,M$39,M$42,M$45,M$48,M$51,M$54,M$57,M$60,M$63),1)</f>
        <v>9</v>
      </c>
      <c r="M42" s="173">
        <f>VLOOKUP('総合成績（新）'!$B41,'5'!$C$7:$H$31,6,0)</f>
        <v>2.6619999999999999E-3</v>
      </c>
      <c r="N42" s="172">
        <f>RANK(O42,($O$6,$O$9,$O$12,$O$15,$O$18,$O$21,$O$24,$O$27,$O$30,$O$33,$O$36,$O$39,$O$42,$O$45,$O$48,$O$51,$O$54,$O$57,$O$60,$O$63),1)</f>
        <v>12</v>
      </c>
      <c r="O42" s="174">
        <f>VLOOKUP('総合成績（新）'!$B41,'6'!$C$7:$H$31,6,0)</f>
        <v>2.4304999999999999E-3</v>
      </c>
    </row>
    <row r="43" spans="1:15" s="171" customFormat="1" ht="15.75" customHeight="1">
      <c r="A43" s="242"/>
      <c r="B43" s="239"/>
      <c r="C43" s="236"/>
      <c r="D43" s="172">
        <f>D42</f>
        <v>20</v>
      </c>
      <c r="E43" s="173">
        <f t="shared" ref="E43" si="66">E42</f>
        <v>2.9513888888888888E-3</v>
      </c>
      <c r="F43" s="172">
        <f>RANK(G43,(G$7,G$10,G$13,G$16,G$19,G$22,G$25,G$28,G$31,G$34,G$37,G$40,G$43,G$46,G$49,G$52,G$55,G$58,G$61,G$64),1)</f>
        <v>17</v>
      </c>
      <c r="G43" s="173">
        <f t="shared" ref="G43" si="67">E43+G42</f>
        <v>5.3355888888888883E-3</v>
      </c>
      <c r="H43" s="172">
        <f>RANK(I43,(I$7,I$10,I$13,I$16,I$19,I$22,I$25,I$28,I$31,I$34,I$37,I$40,I$43,I$46,I$49,I$52,I$55,I$58,I$61,I$64),1)</f>
        <v>17</v>
      </c>
      <c r="I43" s="173">
        <f t="shared" ref="I43" si="68">G43+I42</f>
        <v>8.5646888888888887E-3</v>
      </c>
      <c r="J43" s="172">
        <f>RANK(K43,(K$7,K$10,K$13,K$16,K$19,K$22,K$25,K$28,K$31,K$34,K$37,K$40,K$43,K$46,K$49,K$52,K$55,K$58,K$61,K$64),1)</f>
        <v>17</v>
      </c>
      <c r="K43" s="173">
        <f t="shared" ref="K43" si="69">I43+K42</f>
        <v>1.0763688888888888E-2</v>
      </c>
      <c r="L43" s="172">
        <f>RANK(M43,(M$7,M$10,M$13,M$16,M$19,M$22,M$25,M$28,M$31,M$34,M$37,M$40,M$43,M$46,M$49,M$52,M$55,M$58,M$61,M$64),1)</f>
        <v>17</v>
      </c>
      <c r="M43" s="173">
        <f t="shared" ref="M43" si="70">K43+M42</f>
        <v>1.3425688888888888E-2</v>
      </c>
      <c r="N43" s="172">
        <f>A41</f>
        <v>13</v>
      </c>
      <c r="O43" s="174">
        <f t="shared" ref="O43" si="71">M43+O42</f>
        <v>1.5856188888888886E-2</v>
      </c>
    </row>
    <row r="44" spans="1:15" s="171" customFormat="1" ht="15.75" customHeight="1">
      <c r="A44" s="240">
        <v>14</v>
      </c>
      <c r="B44" s="237">
        <f>VLOOKUP(A44,'6'!$A$7:$C$31,3,0)</f>
        <v>11</v>
      </c>
      <c r="C44" s="234" t="str">
        <f>VLOOKUP(B44,'6'!$C$7:$F$31,4,0)</f>
        <v>大里北小学校A</v>
      </c>
      <c r="D44" s="245" t="str">
        <f>IF(B44="","",VLOOKUP($B44,'リレー名簿（当日名簿変更はここ）'!$A$5:$N$29,3,))</f>
        <v>玉城　希紗</v>
      </c>
      <c r="E44" s="246"/>
      <c r="F44" s="245" t="str">
        <f>IF(D44="","",VLOOKUP($B44,'リレー名簿（当日名簿変更はここ）'!$A$5:$N$29,5,))</f>
        <v>宮城　大翔</v>
      </c>
      <c r="G44" s="246"/>
      <c r="H44" s="245" t="str">
        <f>IF(F44="","",VLOOKUP($B44,'リレー名簿（当日名簿変更はここ）'!$A$5:$N$29,7,))</f>
        <v>町田　瑞和</v>
      </c>
      <c r="I44" s="246"/>
      <c r="J44" s="245" t="str">
        <f>IF(H44="","",VLOOKUP($B44,'リレー名簿（当日名簿変更はここ）'!$A$5:$N$29,9,))</f>
        <v>眞榮城　拓</v>
      </c>
      <c r="K44" s="246"/>
      <c r="L44" s="245" t="str">
        <f>IF(J44="","",VLOOKUP($B44,'リレー名簿（当日名簿変更はここ）'!$A$5:$N$29,11,))</f>
        <v>足立　心花</v>
      </c>
      <c r="M44" s="246"/>
      <c r="N44" s="245" t="str">
        <f>IF(L44="","",VLOOKUP($B44,'リレー名簿（当日名簿変更はここ）'!$A$5:$N$29,13,))</f>
        <v>當間　心哉</v>
      </c>
      <c r="O44" s="247"/>
    </row>
    <row r="45" spans="1:15" s="171" customFormat="1" ht="15.75" customHeight="1">
      <c r="A45" s="241"/>
      <c r="B45" s="238"/>
      <c r="C45" s="235"/>
      <c r="D45" s="172">
        <f>RANK(E45,($E$6,$E$9,$E$12,$E$15,$E$18,$E$21,$E$24,$E$27,$E$30,$E$33,$E$36,$E$39,$E$42,$E$45,$E$48,$E$51,$E$54,$E$57,$E$60,$E$63),1)</f>
        <v>11</v>
      </c>
      <c r="E45" s="173">
        <f>VLOOKUP('総合成績（新）'!$B44,'1'!$C$7:$H$31,6,0)</f>
        <v>2.5462962962962961E-3</v>
      </c>
      <c r="F45" s="172">
        <f>RANK(G45,(G$6,G$9,G$12,G$15,G$18,G$21,G$24,G$27,G$30,G$33,G$36,G$39,G$42,G$45,G$48,G$51,G$54,G$57,G$60,G$63),1)</f>
        <v>15</v>
      </c>
      <c r="G45" s="173">
        <f>VLOOKUP('総合成績（新）'!$B44,'2'!$C$7:$H$31,6,0)</f>
        <v>2.4304999999999999E-3</v>
      </c>
      <c r="H45" s="172">
        <f>RANK(I45,(I$6,I$9,I$12,I$15,I$18,I$21,I$24,I$27,I$30,I$33,I$36,I$39,I$42,I$45,I$48,I$51,I$54,I$57,I$60,I$63),1)</f>
        <v>5</v>
      </c>
      <c r="I45" s="173">
        <f>VLOOKUP('総合成績（新）'!$B44,'3'!$C$7:$H$31,6,0)</f>
        <v>2.8356000000000002E-3</v>
      </c>
      <c r="J45" s="172">
        <f>RANK(K45,(K$6,K$9,K$12,K$15,K$18,K$21,K$24,K$27,K$30,K$33,K$36,K$39,K$42,K$45,K$48,K$51,K$54,K$57,K$60,K$63),1)</f>
        <v>17</v>
      </c>
      <c r="K45" s="173">
        <f>VLOOKUP('総合成績（新）'!$B44,'4'!$C$7:$H$31,6,0)</f>
        <v>2.6156999999999999E-3</v>
      </c>
      <c r="L45" s="172">
        <f>RANK(M45,(M$6,M$9,M$12,M$15,M$18,M$21,M$24,M$27,M$30,M$33,M$36,M$39,M$42,M$45,M$48,M$51,M$54,M$57,M$60,M$63),1)</f>
        <v>16</v>
      </c>
      <c r="M45" s="173">
        <f>VLOOKUP('総合成績（新）'!$B44,'5'!$C$7:$H$31,6,0)</f>
        <v>3.1134000000000001E-3</v>
      </c>
      <c r="N45" s="172">
        <f>RANK(O45,($O$6,$O$9,$O$12,$O$15,$O$18,$O$21,$O$24,$O$27,$O$30,$O$33,$O$36,$O$39,$O$42,$O$45,$O$48,$O$51,$O$54,$O$57,$O$60,$O$63),1)</f>
        <v>12</v>
      </c>
      <c r="O45" s="174">
        <f>VLOOKUP('総合成績（新）'!$B44,'6'!$C$7:$H$31,6,0)</f>
        <v>2.4304999999999999E-3</v>
      </c>
    </row>
    <row r="46" spans="1:15" s="171" customFormat="1" ht="15.75" customHeight="1">
      <c r="A46" s="242"/>
      <c r="B46" s="239"/>
      <c r="C46" s="236"/>
      <c r="D46" s="172">
        <f>D45</f>
        <v>11</v>
      </c>
      <c r="E46" s="173">
        <f t="shared" ref="E46" si="72">E45</f>
        <v>2.5462962962962961E-3</v>
      </c>
      <c r="F46" s="172">
        <f>RANK(G46,(G$7,G$10,G$13,G$16,G$19,G$22,G$25,G$28,G$31,G$34,G$37,G$40,G$43,G$46,G$49,G$52,G$55,G$58,G$61,G$64),1)</f>
        <v>11</v>
      </c>
      <c r="G46" s="173">
        <f t="shared" ref="G46" si="73">E46+G45</f>
        <v>4.976796296296296E-3</v>
      </c>
      <c r="H46" s="172">
        <f>RANK(I46,(I$7,I$10,I$13,I$16,I$19,I$22,I$25,I$28,I$31,I$34,I$37,I$40,I$43,I$46,I$49,I$52,I$55,I$58,I$61,I$64),1)</f>
        <v>11</v>
      </c>
      <c r="I46" s="173">
        <f t="shared" ref="I46" si="74">G46+I45</f>
        <v>7.8123962962962958E-3</v>
      </c>
      <c r="J46" s="172">
        <f>RANK(K46,(K$7,K$10,K$13,K$16,K$19,K$22,K$25,K$28,K$31,K$34,K$37,K$40,K$43,K$46,K$49,K$52,K$55,K$58,K$61,K$64),1)</f>
        <v>11</v>
      </c>
      <c r="K46" s="173">
        <f t="shared" ref="K46" si="75">I46+K45</f>
        <v>1.0428096296296296E-2</v>
      </c>
      <c r="L46" s="172">
        <f>RANK(M46,(M$7,M$10,M$13,M$16,M$19,M$22,M$25,M$28,M$31,M$34,M$37,M$40,M$43,M$46,M$49,M$52,M$55,M$58,M$61,M$64),1)</f>
        <v>18</v>
      </c>
      <c r="M46" s="173">
        <f t="shared" ref="M46" si="76">K46+M45</f>
        <v>1.3541496296296297E-2</v>
      </c>
      <c r="N46" s="172">
        <f>A44</f>
        <v>14</v>
      </c>
      <c r="O46" s="174">
        <f t="shared" ref="O46" si="77">M46+O45</f>
        <v>1.5971996296296295E-2</v>
      </c>
    </row>
    <row r="47" spans="1:15" s="171" customFormat="1" ht="15.75" customHeight="1">
      <c r="A47" s="240">
        <v>15</v>
      </c>
      <c r="B47" s="237">
        <f>VLOOKUP(A47,'6'!$A$7:$C$31,3,0)</f>
        <v>14</v>
      </c>
      <c r="C47" s="234" t="str">
        <f>VLOOKUP(B47,'6'!$C$7:$F$31,4,0)</f>
        <v>佐敷小A</v>
      </c>
      <c r="D47" s="245" t="str">
        <f>IF(B47="","",VLOOKUP($B47,'リレー名簿（当日名簿変更はここ）'!$A$5:$N$29,3,))</f>
        <v>新里　藍</v>
      </c>
      <c r="E47" s="246"/>
      <c r="F47" s="245" t="str">
        <f>IF(D47="","",VLOOKUP($B47,'リレー名簿（当日名簿変更はここ）'!$A$5:$N$29,5,))</f>
        <v>上原　颯太</v>
      </c>
      <c r="G47" s="246"/>
      <c r="H47" s="245" t="str">
        <f>IF(F47="","",VLOOKUP($B47,'リレー名簿（当日名簿変更はここ）'!$A$5:$N$29,7,))</f>
        <v>砂川　星空</v>
      </c>
      <c r="I47" s="246"/>
      <c r="J47" s="245" t="str">
        <f>IF(H47="","",VLOOKUP($B47,'リレー名簿（当日名簿変更はここ）'!$A$5:$N$29,9,))</f>
        <v>嶺井　翔太</v>
      </c>
      <c r="K47" s="246"/>
      <c r="L47" s="245" t="str">
        <f>IF(J47="","",VLOOKUP($B47,'リレー名簿（当日名簿変更はここ）'!$A$5:$N$29,11,))</f>
        <v>新垣　璃々</v>
      </c>
      <c r="M47" s="246"/>
      <c r="N47" s="245" t="str">
        <f>IF(L47="","",VLOOKUP($B47,'リレー名簿（当日名簿変更はここ）'!$A$5:$N$29,13,))</f>
        <v>城間　盛邦</v>
      </c>
      <c r="O47" s="247"/>
    </row>
    <row r="48" spans="1:15" s="171" customFormat="1" ht="15.75" customHeight="1">
      <c r="A48" s="241"/>
      <c r="B48" s="238"/>
      <c r="C48" s="235"/>
      <c r="D48" s="172">
        <f>RANK(E48,($E$6,$E$9,$E$12,$E$15,$E$18,$E$21,$E$24,$E$27,$E$30,$E$33,$E$36,$E$39,$E$42,$E$45,$E$48,$E$51,$E$54,$E$57,$E$60,$E$63),1)</f>
        <v>14</v>
      </c>
      <c r="E48" s="173">
        <f>VLOOKUP('総合成績（新）'!$B47,'1'!$C$7:$H$31,6,0)</f>
        <v>2.7314814814814819E-3</v>
      </c>
      <c r="F48" s="172">
        <f>RANK(G48,(G$6,G$9,G$12,G$15,G$18,G$21,G$24,G$27,G$30,G$33,G$36,G$39,G$42,G$45,G$48,G$51,G$54,G$57,G$60,G$63),1)</f>
        <v>16</v>
      </c>
      <c r="G48" s="173">
        <f>VLOOKUP('総合成績（新）'!$B47,'2'!$C$7:$H$31,6,0)</f>
        <v>2.4884E-3</v>
      </c>
      <c r="H48" s="172">
        <f>RANK(I48,(I$6,I$9,I$12,I$15,I$18,I$21,I$24,I$27,I$30,I$33,I$36,I$39,I$42,I$45,I$48,I$51,I$54,I$57,I$60,I$63),1)</f>
        <v>16</v>
      </c>
      <c r="I48" s="173">
        <f>VLOOKUP('総合成績（新）'!$B47,'3'!$C$7:$H$31,6,0)</f>
        <v>3.1134000000000001E-3</v>
      </c>
      <c r="J48" s="172">
        <f>RANK(K48,(K$6,K$9,K$12,K$15,K$18,K$21,K$24,K$27,K$30,K$33,K$36,K$39,K$42,K$45,K$48,K$51,K$54,K$57,K$60,K$63),1)</f>
        <v>3</v>
      </c>
      <c r="K48" s="173">
        <f>VLOOKUP('総合成績（新）'!$B47,'4'!$C$7:$H$31,6,0)</f>
        <v>2.2916E-3</v>
      </c>
      <c r="L48" s="172">
        <f>RANK(M48,(M$6,M$9,M$12,M$15,M$18,M$21,M$24,M$27,M$30,M$33,M$36,M$39,M$42,M$45,M$48,M$51,M$54,M$57,M$60,M$63),1)</f>
        <v>6</v>
      </c>
      <c r="M48" s="173">
        <f>VLOOKUP('総合成績（新）'!$B47,'5'!$C$7:$H$31,6,0)</f>
        <v>2.3379E-3</v>
      </c>
      <c r="N48" s="172">
        <f>RANK(O48,($O$6,$O$9,$O$12,$O$15,$O$18,$O$21,$O$24,$O$27,$O$30,$O$33,$O$36,$O$39,$O$42,$O$45,$O$48,$O$51,$O$54,$O$57,$O$60,$O$63),1)</f>
        <v>17</v>
      </c>
      <c r="O48" s="174">
        <f>VLOOKUP('総合成績（新）'!$B47,'6'!$C$7:$H$31,6,0)</f>
        <v>3.0208000000000001E-3</v>
      </c>
    </row>
    <row r="49" spans="1:15" s="171" customFormat="1" ht="15.75" customHeight="1">
      <c r="A49" s="242"/>
      <c r="B49" s="239"/>
      <c r="C49" s="236"/>
      <c r="D49" s="172">
        <f>D48</f>
        <v>14</v>
      </c>
      <c r="E49" s="173">
        <f t="shared" ref="E49" si="78">E48</f>
        <v>2.7314814814814819E-3</v>
      </c>
      <c r="F49" s="172">
        <f>RANK(G49,(G$7,G$10,G$13,G$16,G$19,G$22,G$25,G$28,G$31,G$34,G$37,G$40,G$43,G$46,G$49,G$52,G$55,G$58,G$61,G$64),1)</f>
        <v>15</v>
      </c>
      <c r="G49" s="173">
        <f t="shared" ref="G49" si="79">E49+G48</f>
        <v>5.2198814814814823E-3</v>
      </c>
      <c r="H49" s="172">
        <f>RANK(I49,(I$7,I$10,I$13,I$16,I$19,I$22,I$25,I$28,I$31,I$34,I$37,I$40,I$43,I$46,I$49,I$52,I$55,I$58,I$61,I$64),1)</f>
        <v>15</v>
      </c>
      <c r="I49" s="173">
        <f t="shared" ref="I49" si="80">G49+I48</f>
        <v>8.3332814814814828E-3</v>
      </c>
      <c r="J49" s="172">
        <f>RANK(K49,(K$7,K$10,K$13,K$16,K$19,K$22,K$25,K$28,K$31,K$34,K$37,K$40,K$43,K$46,K$49,K$52,K$55,K$58,K$61,K$64),1)</f>
        <v>15</v>
      </c>
      <c r="K49" s="173">
        <f t="shared" ref="K49" si="81">I49+K48</f>
        <v>1.0624881481481482E-2</v>
      </c>
      <c r="L49" s="172">
        <f>RANK(M49,(M$7,M$10,M$13,M$16,M$19,M$22,M$25,M$28,M$31,M$34,M$37,M$40,M$43,M$46,M$49,M$52,M$55,M$58,M$61,M$64),1)</f>
        <v>7</v>
      </c>
      <c r="M49" s="173">
        <f t="shared" ref="M49" si="82">K49+M48</f>
        <v>1.2962781481481483E-2</v>
      </c>
      <c r="N49" s="172">
        <f>A47</f>
        <v>15</v>
      </c>
      <c r="O49" s="174">
        <f t="shared" ref="O49" si="83">M49+O48</f>
        <v>1.5983581481481483E-2</v>
      </c>
    </row>
    <row r="50" spans="1:15" s="171" customFormat="1" ht="15.75" customHeight="1">
      <c r="A50" s="240">
        <v>16</v>
      </c>
      <c r="B50" s="237">
        <f>VLOOKUP(A50,'6'!$A$7:$C$31,3,0)</f>
        <v>6</v>
      </c>
      <c r="C50" s="234" t="str">
        <f>VLOOKUP(B50,'6'!$C$7:$F$31,4,0)</f>
        <v>知念小学校A</v>
      </c>
      <c r="D50" s="245" t="str">
        <f>IF(B50="","",VLOOKUP($B50,'リレー名簿（当日名簿変更はここ）'!$A$5:$N$29,3,))</f>
        <v>吉田　紗和乃</v>
      </c>
      <c r="E50" s="246"/>
      <c r="F50" s="245" t="str">
        <f>IF(D50="","",VLOOKUP($B50,'リレー名簿（当日名簿変更はここ）'!$A$5:$N$29,5,))</f>
        <v>幸地　翼</v>
      </c>
      <c r="G50" s="246"/>
      <c r="H50" s="245" t="str">
        <f>IF(F50="","",VLOOKUP($B50,'リレー名簿（当日名簿変更はここ）'!$A$5:$N$29,7,))</f>
        <v>城間　夕空</v>
      </c>
      <c r="I50" s="246"/>
      <c r="J50" s="245" t="str">
        <f>IF(H50="","",VLOOKUP($B50,'リレー名簿（当日名簿変更はここ）'!$A$5:$N$29,9,))</f>
        <v>富盛　海夢</v>
      </c>
      <c r="K50" s="246"/>
      <c r="L50" s="245" t="str">
        <f>IF(J50="","",VLOOKUP($B50,'リレー名簿（当日名簿変更はここ）'!$A$5:$N$29,11,))</f>
        <v>玉城　朱那</v>
      </c>
      <c r="M50" s="246"/>
      <c r="N50" s="245" t="str">
        <f>IF(L50="","",VLOOKUP($B50,'リレー名簿（当日名簿変更はここ）'!$A$5:$N$29,13,))</f>
        <v>長田　宏河</v>
      </c>
      <c r="O50" s="247"/>
    </row>
    <row r="51" spans="1:15" s="171" customFormat="1" ht="15.75" customHeight="1">
      <c r="A51" s="241"/>
      <c r="B51" s="238"/>
      <c r="C51" s="235"/>
      <c r="D51" s="172">
        <f>RANK(E51,($E$6,$E$9,$E$12,$E$15,$E$18,$E$21,$E$24,$E$27,$E$30,$E$33,$E$36,$E$39,$E$42,$E$45,$E$48,$E$51,$E$54,$E$57,$E$60,$E$63),1)</f>
        <v>6</v>
      </c>
      <c r="E51" s="173">
        <f>VLOOKUP('総合成績（新）'!$B50,'1'!$C$7:$H$31,6,0)</f>
        <v>2.3958333333333336E-3</v>
      </c>
      <c r="F51" s="172">
        <f>RANK(G51,(G$6,G$9,G$12,G$15,G$18,G$21,G$24,G$27,G$30,G$33,G$36,G$39,G$42,G$45,G$48,G$51,G$54,G$57,G$60,G$63),1)</f>
        <v>1</v>
      </c>
      <c r="G51" s="173">
        <f>VLOOKUP('総合成績（新）'!$B50,'2'!$C$7:$H$31,6,0)</f>
        <v>2.1875000000000002E-3</v>
      </c>
      <c r="H51" s="172">
        <f>RANK(I51,(I$6,I$9,I$12,I$15,I$18,I$21,I$24,I$27,I$30,I$33,I$36,I$39,I$42,I$45,I$48,I$51,I$54,I$57,I$60,I$63),1)</f>
        <v>1</v>
      </c>
      <c r="I51" s="173">
        <f>VLOOKUP('総合成績（新）'!$B50,'3'!$C$7:$H$31,6,0)</f>
        <v>2.3611000000000001E-3</v>
      </c>
      <c r="J51" s="172">
        <f>RANK(K51,(K$6,K$9,K$12,K$15,K$18,K$21,K$24,K$27,K$30,K$33,K$36,K$39,K$42,K$45,K$48,K$51,K$54,K$57,K$60,K$63),1)</f>
        <v>20</v>
      </c>
      <c r="K51" s="173">
        <f>VLOOKUP('総合成績（新）'!$B50,'4'!$C$7:$H$31,6,0)</f>
        <v>2.7777000000000001E-3</v>
      </c>
      <c r="L51" s="172">
        <f>RANK(M51,(M$6,M$9,M$12,M$15,M$18,M$21,M$24,M$27,M$30,M$33,M$36,M$39,M$42,M$45,M$48,M$51,M$54,M$57,M$60,M$63),1)</f>
        <v>20</v>
      </c>
      <c r="M51" s="173">
        <f>VLOOKUP('総合成績（新）'!$B50,'5'!$C$7:$H$31,6,0)</f>
        <v>3.5300000000000002E-3</v>
      </c>
      <c r="N51" s="172">
        <f>RANK(O51,($O$6,$O$9,$O$12,$O$15,$O$18,$O$21,$O$24,$O$27,$O$30,$O$33,$O$36,$O$39,$O$42,$O$45,$O$48,$O$51,$O$54,$O$57,$O$60,$O$63),1)</f>
        <v>16</v>
      </c>
      <c r="O51" s="174">
        <f>VLOOKUP('総合成績（新）'!$B50,'6'!$C$7:$H$31,6,0)</f>
        <v>2.8356000000000002E-3</v>
      </c>
    </row>
    <row r="52" spans="1:15" s="171" customFormat="1" ht="15.75" customHeight="1">
      <c r="A52" s="242"/>
      <c r="B52" s="239"/>
      <c r="C52" s="236"/>
      <c r="D52" s="172">
        <f>D51</f>
        <v>6</v>
      </c>
      <c r="E52" s="173">
        <f t="shared" ref="E52" si="84">E51</f>
        <v>2.3958333333333336E-3</v>
      </c>
      <c r="F52" s="172">
        <f>RANK(G52,(G$7,G$10,G$13,G$16,G$19,G$22,G$25,G$28,G$31,G$34,G$37,G$40,G$43,G$46,G$49,G$52,G$55,G$58,G$61,G$64),1)</f>
        <v>3</v>
      </c>
      <c r="G52" s="173">
        <f t="shared" ref="G52" si="85">E52+G51</f>
        <v>4.5833333333333334E-3</v>
      </c>
      <c r="H52" s="172">
        <f>RANK(I52,(I$7,I$10,I$13,I$16,I$19,I$22,I$25,I$28,I$31,I$34,I$37,I$40,I$43,I$46,I$49,I$52,I$55,I$58,I$61,I$64),1)</f>
        <v>1</v>
      </c>
      <c r="I52" s="173">
        <f t="shared" ref="I52" si="86">G52+I51</f>
        <v>6.944433333333333E-3</v>
      </c>
      <c r="J52" s="172">
        <f>RANK(K52,(K$7,K$10,K$13,K$16,K$19,K$22,K$25,K$28,K$31,K$34,K$37,K$40,K$43,K$46,K$49,K$52,K$55,K$58,K$61,K$64),1)</f>
        <v>1</v>
      </c>
      <c r="K52" s="173">
        <f t="shared" ref="K52" si="87">I52+K51</f>
        <v>9.722133333333334E-3</v>
      </c>
      <c r="L52" s="172">
        <f>RANK(M52,(M$7,M$10,M$13,M$16,M$19,M$22,M$25,M$28,M$31,M$34,M$37,M$40,M$43,M$46,M$49,M$52,M$55,M$58,M$61,M$64),1)</f>
        <v>15</v>
      </c>
      <c r="M52" s="173">
        <f t="shared" ref="M52" si="88">K52+M51</f>
        <v>1.3252133333333334E-2</v>
      </c>
      <c r="N52" s="172">
        <f>A50</f>
        <v>16</v>
      </c>
      <c r="O52" s="174">
        <f t="shared" ref="O52" si="89">M52+O51</f>
        <v>1.6087733333333333E-2</v>
      </c>
    </row>
    <row r="53" spans="1:15" s="171" customFormat="1" ht="15.75" customHeight="1">
      <c r="A53" s="240">
        <v>17</v>
      </c>
      <c r="B53" s="237">
        <f>VLOOKUP(A53,'6'!$A$7:$C$31,3,0)</f>
        <v>17</v>
      </c>
      <c r="C53" s="234" t="str">
        <f>VLOOKUP(B53,'6'!$C$7:$F$31,4,0)</f>
        <v>津嘉山小学校B</v>
      </c>
      <c r="D53" s="245" t="str">
        <f>IF(B53="","",VLOOKUP($B53,'リレー名簿（当日名簿変更はここ）'!$A$5:$N$29,3,))</f>
        <v>下地　愛來</v>
      </c>
      <c r="E53" s="246"/>
      <c r="F53" s="245" t="str">
        <f>IF(D53="","",VLOOKUP($B53,'リレー名簿（当日名簿変更はここ）'!$A$5:$N$29,5,))</f>
        <v>宮國　来斗</v>
      </c>
      <c r="G53" s="246"/>
      <c r="H53" s="245" t="str">
        <f>IF(F53="","",VLOOKUP($B53,'リレー名簿（当日名簿変更はここ）'!$A$5:$N$29,7,))</f>
        <v>金城　妃李</v>
      </c>
      <c r="I53" s="246"/>
      <c r="J53" s="245" t="str">
        <f>IF(H53="","",VLOOKUP($B53,'リレー名簿（当日名簿変更はここ）'!$A$5:$N$29,9,))</f>
        <v>赤嶺　政斗</v>
      </c>
      <c r="K53" s="246"/>
      <c r="L53" s="245" t="str">
        <f>IF(J53="","",VLOOKUP($B53,'リレー名簿（当日名簿変更はここ）'!$A$5:$N$29,11,))</f>
        <v>平田　藍理</v>
      </c>
      <c r="M53" s="246"/>
      <c r="N53" s="245" t="str">
        <f>IF(L53="","",VLOOKUP($B53,'リレー名簿（当日名簿変更はここ）'!$A$5:$N$29,13,))</f>
        <v>安里　友希</v>
      </c>
      <c r="O53" s="247"/>
    </row>
    <row r="54" spans="1:15" s="171" customFormat="1" ht="15.75" customHeight="1">
      <c r="A54" s="241"/>
      <c r="B54" s="238"/>
      <c r="C54" s="235"/>
      <c r="D54" s="172">
        <f>RANK(E54,($E$6,$E$9,$E$12,$E$15,$E$18,$E$21,$E$24,$E$27,$E$30,$E$33,$E$36,$E$39,$E$42,$E$45,$E$48,$E$51,$E$54,$E$57,$E$60,$E$63),1)</f>
        <v>17</v>
      </c>
      <c r="E54" s="173">
        <f>VLOOKUP('総合成績（新）'!$B53,'1'!$C$7:$H$31,6,0)</f>
        <v>2.8356481481481479E-3</v>
      </c>
      <c r="F54" s="172">
        <f>RANK(G54,(G$6,G$9,G$12,G$15,G$18,G$21,G$24,G$27,G$30,G$33,G$36,G$39,G$42,G$45,G$48,G$51,G$54,G$57,G$60,G$63),1)</f>
        <v>20</v>
      </c>
      <c r="G54" s="173">
        <f>VLOOKUP('総合成績（新）'!$B53,'2'!$C$7:$H$31,6,0)</f>
        <v>2.7198999999999999E-3</v>
      </c>
      <c r="H54" s="172">
        <f>RANK(I54,(I$6,I$9,I$12,I$15,I$18,I$21,I$24,I$27,I$30,I$33,I$36,I$39,I$42,I$45,I$48,I$51,I$54,I$57,I$60,I$63),1)</f>
        <v>14</v>
      </c>
      <c r="I54" s="173">
        <f>VLOOKUP('総合成績（新）'!$B53,'3'!$C$7:$H$31,6,0)</f>
        <v>3.0208000000000001E-3</v>
      </c>
      <c r="J54" s="172">
        <f>RANK(K54,(K$6,K$9,K$12,K$15,K$18,K$21,K$24,K$27,K$30,K$33,K$36,K$39,K$42,K$45,K$48,K$51,K$54,K$57,K$60,K$63),1)</f>
        <v>4</v>
      </c>
      <c r="K54" s="173">
        <f>VLOOKUP('総合成績（新）'!$B53,'4'!$C$7:$H$31,6,0)</f>
        <v>2.3032E-3</v>
      </c>
      <c r="L54" s="172">
        <f>RANK(M54,(M$6,M$9,M$12,M$15,M$18,M$21,M$24,M$27,M$30,M$33,M$36,M$39,M$42,M$45,M$48,M$51,M$54,M$57,M$60,M$63),1)</f>
        <v>4</v>
      </c>
      <c r="M54" s="173">
        <f>VLOOKUP('総合成績（新）'!$B53,'5'!$C$7:$H$31,6,0)</f>
        <v>2.1875000000000002E-3</v>
      </c>
      <c r="N54" s="172">
        <f>RANK(O54,($O$6,$O$9,$O$12,$O$15,$O$18,$O$21,$O$24,$O$27,$O$30,$O$33,$O$36,$O$39,$O$42,$O$45,$O$48,$O$51,$O$54,$O$57,$O$60,$O$63),1)</f>
        <v>19</v>
      </c>
      <c r="O54" s="174">
        <f>VLOOKUP('総合成績（新）'!$B53,'6'!$C$7:$H$31,6,0)</f>
        <v>3.1365E-3</v>
      </c>
    </row>
    <row r="55" spans="1:15" s="171" customFormat="1" ht="15.75" customHeight="1">
      <c r="A55" s="242"/>
      <c r="B55" s="239"/>
      <c r="C55" s="236"/>
      <c r="D55" s="172">
        <f>D54</f>
        <v>17</v>
      </c>
      <c r="E55" s="173">
        <f t="shared" ref="E55" si="90">E54</f>
        <v>2.8356481481481479E-3</v>
      </c>
      <c r="F55" s="172">
        <f>RANK(G55,(G$7,G$10,G$13,G$16,G$19,G$22,G$25,G$28,G$31,G$34,G$37,G$40,G$43,G$46,G$49,G$52,G$55,G$58,G$61,G$64),1)</f>
        <v>20</v>
      </c>
      <c r="G55" s="173">
        <f t="shared" ref="G55" si="91">E55+G54</f>
        <v>5.5555481481481478E-3</v>
      </c>
      <c r="H55" s="172">
        <f>RANK(I55,(I$7,I$10,I$13,I$16,I$19,I$22,I$25,I$28,I$31,I$34,I$37,I$40,I$43,I$46,I$49,I$52,I$55,I$58,I$61,I$64),1)</f>
        <v>18</v>
      </c>
      <c r="I55" s="173">
        <f t="shared" ref="I55" si="92">G55+I54</f>
        <v>8.5763481481481475E-3</v>
      </c>
      <c r="J55" s="172">
        <f>RANK(K55,(K$7,K$10,K$13,K$16,K$19,K$22,K$25,K$28,K$31,K$34,K$37,K$40,K$43,K$46,K$49,K$52,K$55,K$58,K$61,K$64),1)</f>
        <v>18</v>
      </c>
      <c r="K55" s="173">
        <f t="shared" ref="K55" si="93">I55+K54</f>
        <v>1.0879548148148148E-2</v>
      </c>
      <c r="L55" s="172">
        <f>RANK(M55,(M$7,M$10,M$13,M$16,M$19,M$22,M$25,M$28,M$31,M$34,M$37,M$40,M$43,M$46,M$49,M$52,M$55,M$58,M$61,M$64),1)</f>
        <v>9</v>
      </c>
      <c r="M55" s="173">
        <f t="shared" ref="M55" si="94">K55+M54</f>
        <v>1.3067048148148148E-2</v>
      </c>
      <c r="N55" s="172">
        <f>A53</f>
        <v>17</v>
      </c>
      <c r="O55" s="174">
        <f t="shared" ref="O55" si="95">M55+O54</f>
        <v>1.6203548148148148E-2</v>
      </c>
    </row>
    <row r="56" spans="1:15" s="171" customFormat="1" ht="15.75" customHeight="1">
      <c r="A56" s="240">
        <v>18</v>
      </c>
      <c r="B56" s="237">
        <f>VLOOKUP(A56,'6'!$A$7:$C$31,3,0)</f>
        <v>19</v>
      </c>
      <c r="C56" s="234" t="str">
        <f>VLOOKUP(B56,'6'!$C$7:$F$31,4,0)</f>
        <v>与那原小学校A</v>
      </c>
      <c r="D56" s="245" t="str">
        <f>IF(B56="","",VLOOKUP($B56,'リレー名簿（当日名簿変更はここ）'!$A$5:$N$29,3,))</f>
        <v>謝敷　花桜</v>
      </c>
      <c r="E56" s="246"/>
      <c r="F56" s="245" t="str">
        <f>IF(D56="","",VLOOKUP($B56,'リレー名簿（当日名簿変更はここ）'!$A$5:$N$29,5,))</f>
        <v>奥平　征良</v>
      </c>
      <c r="G56" s="246"/>
      <c r="H56" s="245" t="str">
        <f>IF(F56="","",VLOOKUP($B56,'リレー名簿（当日名簿変更はここ）'!$A$5:$N$29,7,))</f>
        <v>上原　結夏</v>
      </c>
      <c r="I56" s="246"/>
      <c r="J56" s="245" t="str">
        <f>IF(H56="","",VLOOKUP($B56,'リレー名簿（当日名簿変更はここ）'!$A$5:$N$29,9,))</f>
        <v>佐藤　丸夢</v>
      </c>
      <c r="K56" s="246"/>
      <c r="L56" s="245" t="str">
        <f>IF(J56="","",VLOOKUP($B56,'リレー名簿（当日名簿変更はここ）'!$A$5:$N$29,11,))</f>
        <v>大木　ひかり</v>
      </c>
      <c r="M56" s="246"/>
      <c r="N56" s="245" t="str">
        <f>IF(L56="","",VLOOKUP($B56,'リレー名簿（当日名簿変更はここ）'!$A$5:$N$29,13,))</f>
        <v>本村　一道</v>
      </c>
      <c r="O56" s="247"/>
    </row>
    <row r="57" spans="1:15" s="171" customFormat="1" ht="15.75" customHeight="1">
      <c r="A57" s="241"/>
      <c r="B57" s="238"/>
      <c r="C57" s="235"/>
      <c r="D57" s="172">
        <f>RANK(E57,($E$6,$E$9,$E$12,$E$15,$E$18,$E$21,$E$24,$E$27,$E$30,$E$33,$E$36,$E$39,$E$42,$E$45,$E$48,$E$51,$E$54,$E$57,$E$60,$E$63),1)</f>
        <v>19</v>
      </c>
      <c r="E57" s="173">
        <f>VLOOKUP('総合成績（新）'!$B56,'1'!$C$7:$H$31,6,0)</f>
        <v>2.8472222222222219E-3</v>
      </c>
      <c r="F57" s="172">
        <f>RANK(G57,(G$6,G$9,G$12,G$15,G$18,G$21,G$24,G$27,G$30,G$33,G$36,G$39,G$42,G$45,G$48,G$51,G$54,G$57,G$60,G$63),1)</f>
        <v>18</v>
      </c>
      <c r="G57" s="173">
        <f>VLOOKUP('総合成績（新）'!$B56,'2'!$C$7:$H$31,6,0)</f>
        <v>2.5347E-3</v>
      </c>
      <c r="H57" s="172">
        <f>RANK(I57,(I$6,I$9,I$12,I$15,I$18,I$21,I$24,I$27,I$30,I$33,I$36,I$39,I$42,I$45,I$48,I$51,I$54,I$57,I$60,I$63),1)</f>
        <v>18</v>
      </c>
      <c r="I57" s="173">
        <f>VLOOKUP('総合成績（新）'!$B56,'3'!$C$7:$H$31,6,0)</f>
        <v>3.2174999999999999E-3</v>
      </c>
      <c r="J57" s="172">
        <f>RANK(K57,(K$6,K$9,K$12,K$15,K$18,K$21,K$24,K$27,K$30,K$33,K$36,K$39,K$42,K$45,K$48,K$51,K$54,K$57,K$60,K$63),1)</f>
        <v>5</v>
      </c>
      <c r="K57" s="173">
        <f>VLOOKUP('総合成績（新）'!$B56,'4'!$C$7:$H$31,6,0)</f>
        <v>2.3958E-3</v>
      </c>
      <c r="L57" s="172">
        <f>RANK(M57,(M$6,M$9,M$12,M$15,M$18,M$21,M$24,M$27,M$30,M$33,M$36,M$39,M$42,M$45,M$48,M$51,M$54,M$57,M$60,M$63),1)</f>
        <v>1</v>
      </c>
      <c r="M57" s="173">
        <f>VLOOKUP('総合成績（新）'!$B56,'5'!$C$7:$H$31,6,0)</f>
        <v>2.0833000000000002E-3</v>
      </c>
      <c r="N57" s="172">
        <f>RANK(O57,($O$6,$O$9,$O$12,$O$15,$O$18,$O$21,$O$24,$O$27,$O$30,$O$33,$O$36,$O$39,$O$42,$O$45,$O$48,$O$51,$O$54,$O$57,$O$60,$O$63),1)</f>
        <v>19</v>
      </c>
      <c r="O57" s="174">
        <f>VLOOKUP('総合成績（新）'!$B56,'6'!$C$7:$H$31,6,0)</f>
        <v>3.1365E-3</v>
      </c>
    </row>
    <row r="58" spans="1:15" s="171" customFormat="1" ht="15.75" customHeight="1">
      <c r="A58" s="242"/>
      <c r="B58" s="239"/>
      <c r="C58" s="236"/>
      <c r="D58" s="172">
        <f>D57</f>
        <v>19</v>
      </c>
      <c r="E58" s="173">
        <f t="shared" ref="E58" si="96">E57</f>
        <v>2.8472222222222219E-3</v>
      </c>
      <c r="F58" s="172">
        <f>RANK(G58,(G$7,G$10,G$13,G$16,G$19,G$22,G$25,G$28,G$31,G$34,G$37,G$40,G$43,G$46,G$49,G$52,G$55,G$58,G$61,G$64),1)</f>
        <v>19</v>
      </c>
      <c r="G58" s="173">
        <f t="shared" ref="G58" si="97">E58+G57</f>
        <v>5.3819222222222223E-3</v>
      </c>
      <c r="H58" s="172">
        <f>RANK(I58,(I$7,I$10,I$13,I$16,I$19,I$22,I$25,I$28,I$31,I$34,I$37,I$40,I$43,I$46,I$49,I$52,I$55,I$58,I$61,I$64),1)</f>
        <v>19</v>
      </c>
      <c r="I58" s="173">
        <f t="shared" ref="I58" si="98">G58+I57</f>
        <v>8.5994222222222222E-3</v>
      </c>
      <c r="J58" s="172">
        <f>RANK(K58,(K$7,K$10,K$13,K$16,K$19,K$22,K$25,K$28,K$31,K$34,K$37,K$40,K$43,K$46,K$49,K$52,K$55,K$58,K$61,K$64),1)</f>
        <v>19</v>
      </c>
      <c r="K58" s="173">
        <f t="shared" ref="K58" si="99">I58+K57</f>
        <v>1.0995222222222222E-2</v>
      </c>
      <c r="L58" s="172">
        <f>RANK(M58,(M$7,M$10,M$13,M$16,M$19,M$22,M$25,M$28,M$31,M$34,M$37,M$40,M$43,M$46,M$49,M$52,M$55,M$58,M$61,M$64),1)</f>
        <v>11</v>
      </c>
      <c r="M58" s="173">
        <f t="shared" ref="M58" si="100">K58+M57</f>
        <v>1.3078522222222222E-2</v>
      </c>
      <c r="N58" s="172">
        <f>A56</f>
        <v>18</v>
      </c>
      <c r="O58" s="174">
        <f t="shared" ref="O58" si="101">M58+O57</f>
        <v>1.6215022222222222E-2</v>
      </c>
    </row>
    <row r="59" spans="1:15" s="171" customFormat="1" ht="15.75" customHeight="1">
      <c r="A59" s="240">
        <v>19</v>
      </c>
      <c r="B59" s="237">
        <f>VLOOKUP(A59,'6'!$A$7:$C$31,3,0)</f>
        <v>18</v>
      </c>
      <c r="C59" s="234" t="str">
        <f>VLOOKUP(B59,'6'!$C$7:$F$31,4,0)</f>
        <v>馬天小学校</v>
      </c>
      <c r="D59" s="245" t="str">
        <f>IF(B59="","",VLOOKUP($B59,'リレー名簿（当日名簿変更はここ）'!$A$5:$N$29,3,))</f>
        <v>城間　彩花</v>
      </c>
      <c r="E59" s="246"/>
      <c r="F59" s="245" t="str">
        <f>IF(D59="","",VLOOKUP($B59,'リレー名簿（当日名簿変更はここ）'!$A$5:$N$29,5,))</f>
        <v>新垣　瑠唯</v>
      </c>
      <c r="G59" s="246"/>
      <c r="H59" s="245" t="str">
        <f>IF(F59="","",VLOOKUP($B59,'リレー名簿（当日名簿変更はここ）'!$A$5:$N$29,7,))</f>
        <v>嘉数　美璃</v>
      </c>
      <c r="I59" s="246"/>
      <c r="J59" s="245" t="str">
        <f>IF(H59="","",VLOOKUP($B59,'リレー名簿（当日名簿変更はここ）'!$A$5:$N$29,9,))</f>
        <v>潮平　希虎</v>
      </c>
      <c r="K59" s="246"/>
      <c r="L59" s="245" t="str">
        <f>IF(J59="","",VLOOKUP($B59,'リレー名簿（当日名簿変更はここ）'!$A$5:$N$29,11,))</f>
        <v>仲原　玲緒奈</v>
      </c>
      <c r="M59" s="246"/>
      <c r="N59" s="245" t="str">
        <f>IF(L59="","",VLOOKUP($B59,'リレー名簿（当日名簿変更はここ）'!$A$5:$N$29,13,))</f>
        <v>當眞　蓮ノ介</v>
      </c>
      <c r="O59" s="247"/>
    </row>
    <row r="60" spans="1:15" s="171" customFormat="1" ht="15.75" customHeight="1">
      <c r="A60" s="241"/>
      <c r="B60" s="238"/>
      <c r="C60" s="235"/>
      <c r="D60" s="172">
        <f>RANK(E60,($E$6,$E$9,$E$12,$E$15,$E$18,$E$21,$E$24,$E$27,$E$30,$E$33,$E$36,$E$39,$E$42,$E$45,$E$48,$E$51,$E$54,$E$57,$E$60,$E$63),1)</f>
        <v>17</v>
      </c>
      <c r="E60" s="173">
        <f>VLOOKUP('総合成績（新）'!$B59,'1'!$C$7:$H$31,6,0)</f>
        <v>2.8356481481481479E-3</v>
      </c>
      <c r="F60" s="172">
        <f>RANK(G60,(G$6,G$9,G$12,G$15,G$18,G$21,G$24,G$27,G$30,G$33,G$36,G$39,G$42,G$45,G$48,G$51,G$54,G$57,G$60,G$63),1)</f>
        <v>18</v>
      </c>
      <c r="G60" s="173">
        <f>VLOOKUP('総合成績（新）'!$B59,'2'!$C$7:$H$31,6,0)</f>
        <v>2.5347E-3</v>
      </c>
      <c r="H60" s="172">
        <f>RANK(I60,(I$6,I$9,I$12,I$15,I$18,I$21,I$24,I$27,I$30,I$33,I$36,I$39,I$42,I$45,I$48,I$51,I$54,I$57,I$60,I$63),1)</f>
        <v>20</v>
      </c>
      <c r="I60" s="173">
        <f>VLOOKUP('総合成績（新）'!$B59,'3'!$C$7:$H$31,6,0)</f>
        <v>3.2523000000000001E-3</v>
      </c>
      <c r="J60" s="172">
        <f>RANK(K60,(K$6,K$9,K$12,K$15,K$18,K$21,K$24,K$27,K$30,K$33,K$36,K$39,K$42,K$45,K$48,K$51,K$54,K$57,K$60,K$63),1)</f>
        <v>9</v>
      </c>
      <c r="K60" s="173">
        <f>VLOOKUP('総合成績（新）'!$B59,'4'!$C$7:$H$31,6,0)</f>
        <v>2.4884E-3</v>
      </c>
      <c r="L60" s="172">
        <f>RANK(M60,(M$6,M$9,M$12,M$15,M$18,M$21,M$24,M$27,M$30,M$33,M$36,M$39,M$42,M$45,M$48,M$51,M$54,M$57,M$60,M$63),1)</f>
        <v>2</v>
      </c>
      <c r="M60" s="173">
        <f>VLOOKUP('総合成績（新）'!$B59,'5'!$C$7:$H$31,6,0)</f>
        <v>2.0948999999999998E-3</v>
      </c>
      <c r="N60" s="172">
        <f>RANK(O60,($O$6,$O$9,$O$12,$O$15,$O$18,$O$21,$O$24,$O$27,$O$30,$O$33,$O$36,$O$39,$O$42,$O$45,$O$48,$O$51,$O$54,$O$57,$O$60,$O$63),1)</f>
        <v>17</v>
      </c>
      <c r="O60" s="174">
        <f>VLOOKUP('総合成績（新）'!$B59,'6'!$C$7:$H$31,6,0)</f>
        <v>3.0208000000000001E-3</v>
      </c>
    </row>
    <row r="61" spans="1:15" s="171" customFormat="1" ht="15.75" customHeight="1">
      <c r="A61" s="242"/>
      <c r="B61" s="239"/>
      <c r="C61" s="236"/>
      <c r="D61" s="172">
        <f>D60</f>
        <v>17</v>
      </c>
      <c r="E61" s="173">
        <f t="shared" ref="E61" si="102">E60</f>
        <v>2.8356481481481479E-3</v>
      </c>
      <c r="F61" s="172">
        <f>RANK(G61,(G$7,G$10,G$13,G$16,G$19,G$22,G$25,G$28,G$31,G$34,G$37,G$40,G$43,G$46,G$49,G$52,G$55,G$58,G$61,G$64),1)</f>
        <v>18</v>
      </c>
      <c r="G61" s="173">
        <f t="shared" ref="G61" si="103">E61+G60</f>
        <v>5.3703481481481479E-3</v>
      </c>
      <c r="H61" s="172">
        <f>RANK(I61,(I$7,I$10,I$13,I$16,I$19,I$22,I$25,I$28,I$31,I$34,I$37,I$40,I$43,I$46,I$49,I$52,I$55,I$58,I$61,I$64),1)</f>
        <v>20</v>
      </c>
      <c r="I61" s="173">
        <f t="shared" ref="I61" si="104">G61+I60</f>
        <v>8.6226481481481484E-3</v>
      </c>
      <c r="J61" s="172">
        <f>RANK(K61,(K$7,K$10,K$13,K$16,K$19,K$22,K$25,K$28,K$31,K$34,K$37,K$40,K$43,K$46,K$49,K$52,K$55,K$58,K$61,K$64),1)</f>
        <v>20</v>
      </c>
      <c r="K61" s="173">
        <f t="shared" ref="K61" si="105">I61+K60</f>
        <v>1.1111048148148148E-2</v>
      </c>
      <c r="L61" s="172">
        <f>RANK(M61,(M$7,M$10,M$13,M$16,M$19,M$22,M$25,M$28,M$31,M$34,M$37,M$40,M$43,M$46,M$49,M$52,M$55,M$58,M$61,M$64),1)</f>
        <v>13</v>
      </c>
      <c r="M61" s="173">
        <f t="shared" ref="M61" si="106">K61+M60</f>
        <v>1.3205948148148149E-2</v>
      </c>
      <c r="N61" s="172">
        <f>A59</f>
        <v>19</v>
      </c>
      <c r="O61" s="174">
        <f t="shared" ref="O61" si="107">M61+O60</f>
        <v>1.6226748148148149E-2</v>
      </c>
    </row>
    <row r="62" spans="1:15" s="171" customFormat="1" ht="15.75" customHeight="1">
      <c r="A62" s="240">
        <v>20</v>
      </c>
      <c r="B62" s="237">
        <f>VLOOKUP(A62,'6'!$A$7:$C$31,3,0)</f>
        <v>13</v>
      </c>
      <c r="C62" s="234" t="str">
        <f>VLOOKUP(B62,'6'!$C$7:$F$31,4,0)</f>
        <v>北丘小学校B</v>
      </c>
      <c r="D62" s="245" t="str">
        <f>IF(B62="","",VLOOKUP($B62,'リレー名簿（当日名簿変更はここ）'!$A$5:$N$29,3,))</f>
        <v>平良 亜子</v>
      </c>
      <c r="E62" s="246"/>
      <c r="F62" s="245" t="str">
        <f>IF(D62="","",VLOOKUP($B62,'リレー名簿（当日名簿変更はここ）'!$A$5:$N$29,5,))</f>
        <v>比屋根　良凰</v>
      </c>
      <c r="G62" s="246"/>
      <c r="H62" s="245" t="str">
        <f>IF(F62="","",VLOOKUP($B62,'リレー名簿（当日名簿変更はここ）'!$A$5:$N$29,7,))</f>
        <v>米城　永玲奈</v>
      </c>
      <c r="I62" s="246"/>
      <c r="J62" s="245" t="str">
        <f>IF(H62="","",VLOOKUP($B62,'リレー名簿（当日名簿変更はここ）'!$A$5:$N$29,9,))</f>
        <v>又吉　惺風</v>
      </c>
      <c r="K62" s="246"/>
      <c r="L62" s="245" t="str">
        <f>IF(J62="","",VLOOKUP($B62,'リレー名簿（当日名簿変更はここ）'!$A$5:$N$29,11,))</f>
        <v>津波古　玲朱</v>
      </c>
      <c r="M62" s="246"/>
      <c r="N62" s="245" t="str">
        <f>IF(L62="","",VLOOKUP($B62,'リレー名簿（当日名簿変更はここ）'!$A$5:$N$29,13,))</f>
        <v>依光　凌旺</v>
      </c>
      <c r="O62" s="247"/>
    </row>
    <row r="63" spans="1:15" s="171" customFormat="1" ht="15.75" customHeight="1">
      <c r="A63" s="241"/>
      <c r="B63" s="238"/>
      <c r="C63" s="235"/>
      <c r="D63" s="172">
        <f>RANK(E63,($E$6,$E$9,$E$12,$E$15,$E$18,$E$21,$E$24,$E$27,$E$30,$E$33,$E$36,$E$39,$E$42,$E$45,$E$48,$E$51,$E$54,$E$57,$E$60,$E$63),1)</f>
        <v>13</v>
      </c>
      <c r="E63" s="173">
        <f>VLOOKUP('総合成績（新）'!$B62,'1'!$C$7:$H$31,6,0)</f>
        <v>2.7199074074074074E-3</v>
      </c>
      <c r="F63" s="172">
        <f>RANK(G63,(G$6,G$9,G$12,G$15,G$18,G$21,G$24,G$27,G$30,G$33,G$36,G$39,G$42,G$45,G$48,G$51,G$54,G$57,G$60,G$63),1)</f>
        <v>9</v>
      </c>
      <c r="G63" s="173">
        <f>VLOOKUP('総合成績（新）'!$B62,'2'!$C$7:$H$31,6,0)</f>
        <v>2.3148000000000001E-3</v>
      </c>
      <c r="H63" s="172">
        <f>RANK(I63,(I$6,I$9,I$12,I$15,I$18,I$21,I$24,I$27,I$30,I$33,I$36,I$39,I$42,I$45,I$48,I$51,I$54,I$57,I$60,I$63),1)</f>
        <v>8</v>
      </c>
      <c r="I63" s="173">
        <f>VLOOKUP('総合成績（新）'!$B62,'3'!$C$7:$H$31,6,0)</f>
        <v>2.9513E-3</v>
      </c>
      <c r="J63" s="172">
        <f>RANK(K63,(K$6,K$9,K$12,K$15,K$18,K$21,K$24,K$27,K$30,K$33,K$36,K$39,K$42,K$45,K$48,K$51,K$54,K$57,K$60,K$63),1)</f>
        <v>15</v>
      </c>
      <c r="K63" s="173">
        <f>VLOOKUP('総合成績（新）'!$B62,'4'!$C$7:$H$31,6,0)</f>
        <v>2.6040999999999998E-3</v>
      </c>
      <c r="L63" s="172">
        <f>RANK(M63,(M$6,M$9,M$12,M$15,M$18,M$21,M$24,M$27,M$30,M$33,M$36,M$39,M$42,M$45,M$48,M$51,M$54,M$57,M$60,M$63),1)</f>
        <v>19</v>
      </c>
      <c r="M63" s="173">
        <f>VLOOKUP('総合成績（新）'!$B62,'5'!$C$7:$H$31,6,0)</f>
        <v>3.1828E-3</v>
      </c>
      <c r="N63" s="172">
        <f>RANK(O63,($O$6,$O$9,$O$12,$O$15,$O$18,$O$21,$O$24,$O$27,$O$30,$O$33,$O$36,$O$39,$O$42,$O$45,$O$48,$O$51,$O$54,$O$57,$O$60,$O$63),1)</f>
        <v>15</v>
      </c>
      <c r="O63" s="174">
        <f>VLOOKUP('総合成績（新）'!$B62,'6'!$C$7:$H$31,6,0)</f>
        <v>2.7198999999999999E-3</v>
      </c>
    </row>
    <row r="64" spans="1:15" s="171" customFormat="1" ht="15.75" customHeight="1">
      <c r="A64" s="242"/>
      <c r="B64" s="239"/>
      <c r="C64" s="236"/>
      <c r="D64" s="175">
        <f>D63</f>
        <v>13</v>
      </c>
      <c r="E64" s="176">
        <f t="shared" ref="E64" si="108">E63</f>
        <v>2.7199074074074074E-3</v>
      </c>
      <c r="F64" s="175">
        <f>RANK(G64,(G$7,G$10,G$13,G$16,G$19,G$22,G$25,G$28,G$31,G$34,G$37,G$40,G$43,G$46,G$49,G$52,G$55,G$58,G$61,G$64),1)</f>
        <v>13</v>
      </c>
      <c r="G64" s="177">
        <f t="shared" ref="G64" si="109">E64+G63</f>
        <v>5.0347074074074075E-3</v>
      </c>
      <c r="H64" s="175">
        <f>RANK(I64,(I$7,I$10,I$13,I$16,I$19,I$22,I$25,I$28,I$31,I$34,I$37,I$40,I$43,I$46,I$49,I$52,I$55,I$58,I$61,I$64),1)</f>
        <v>13</v>
      </c>
      <c r="I64" s="177">
        <f t="shared" ref="I64" si="110">G64+I63</f>
        <v>7.986007407407408E-3</v>
      </c>
      <c r="J64" s="175">
        <f>RANK(K64,(K$7,K$10,K$13,K$16,K$19,K$22,K$25,K$28,K$31,K$34,K$37,K$40,K$43,K$46,K$49,K$52,K$55,K$58,K$61,K$64),1)</f>
        <v>13</v>
      </c>
      <c r="K64" s="177">
        <f t="shared" ref="K64" si="111">I64+K63</f>
        <v>1.0590107407407408E-2</v>
      </c>
      <c r="L64" s="175">
        <f>RANK(M64,(M$7,M$10,M$13,M$16,M$19,M$22,M$25,M$28,M$31,M$34,M$37,M$40,M$43,M$46,M$49,M$52,M$55,M$58,M$61,M$64),1)</f>
        <v>20</v>
      </c>
      <c r="M64" s="177">
        <f t="shared" ref="M64" si="112">K64+M63</f>
        <v>1.3772907407407407E-2</v>
      </c>
      <c r="N64" s="175">
        <f>A62</f>
        <v>20</v>
      </c>
      <c r="O64" s="176">
        <f t="shared" ref="O64" si="113">M64+O63</f>
        <v>1.6492807407407408E-2</v>
      </c>
    </row>
  </sheetData>
  <sheetProtection formatCells="0" formatColumns="0" formatRows="0"/>
  <mergeCells count="188">
    <mergeCell ref="L62:M62"/>
    <mergeCell ref="N62:O62"/>
    <mergeCell ref="L56:M56"/>
    <mergeCell ref="N56:O56"/>
    <mergeCell ref="J59:K59"/>
    <mergeCell ref="L59:M59"/>
    <mergeCell ref="N59:O59"/>
    <mergeCell ref="L50:M50"/>
    <mergeCell ref="N50:O50"/>
    <mergeCell ref="J53:K53"/>
    <mergeCell ref="L53:M53"/>
    <mergeCell ref="N53:O53"/>
    <mergeCell ref="J50:K50"/>
    <mergeCell ref="L44:M44"/>
    <mergeCell ref="N44:O44"/>
    <mergeCell ref="J47:K47"/>
    <mergeCell ref="L47:M47"/>
    <mergeCell ref="N47:O47"/>
    <mergeCell ref="L38:M38"/>
    <mergeCell ref="N38:O38"/>
    <mergeCell ref="J41:K41"/>
    <mergeCell ref="L41:M41"/>
    <mergeCell ref="N41:O41"/>
    <mergeCell ref="L32:M32"/>
    <mergeCell ref="N32:O32"/>
    <mergeCell ref="J35:K35"/>
    <mergeCell ref="L35:M35"/>
    <mergeCell ref="N35:O35"/>
    <mergeCell ref="J26:K26"/>
    <mergeCell ref="L26:M26"/>
    <mergeCell ref="N26:O26"/>
    <mergeCell ref="J29:K29"/>
    <mergeCell ref="L29:M29"/>
    <mergeCell ref="N29:O29"/>
    <mergeCell ref="J20:K20"/>
    <mergeCell ref="L20:M20"/>
    <mergeCell ref="N20:O20"/>
    <mergeCell ref="J23:K23"/>
    <mergeCell ref="L23:M23"/>
    <mergeCell ref="N23:O23"/>
    <mergeCell ref="L14:M14"/>
    <mergeCell ref="N14:O14"/>
    <mergeCell ref="A17:A19"/>
    <mergeCell ref="B17:B19"/>
    <mergeCell ref="C17:C19"/>
    <mergeCell ref="D17:E17"/>
    <mergeCell ref="F17:G17"/>
    <mergeCell ref="H17:I17"/>
    <mergeCell ref="J17:K17"/>
    <mergeCell ref="L17:M17"/>
    <mergeCell ref="N17:O17"/>
    <mergeCell ref="F20:G20"/>
    <mergeCell ref="H14:I14"/>
    <mergeCell ref="A14:A16"/>
    <mergeCell ref="B14:B16"/>
    <mergeCell ref="C14:C16"/>
    <mergeCell ref="D14:E14"/>
    <mergeCell ref="F14:G14"/>
    <mergeCell ref="N8:O8"/>
    <mergeCell ref="L11:M11"/>
    <mergeCell ref="N11:O11"/>
    <mergeCell ref="H59:I59"/>
    <mergeCell ref="A62:A64"/>
    <mergeCell ref="B62:B64"/>
    <mergeCell ref="C62:C64"/>
    <mergeCell ref="D62:E62"/>
    <mergeCell ref="F62:G62"/>
    <mergeCell ref="H62:I62"/>
    <mergeCell ref="J62:K62"/>
    <mergeCell ref="A59:A61"/>
    <mergeCell ref="B59:B61"/>
    <mergeCell ref="C59:C61"/>
    <mergeCell ref="D59:E59"/>
    <mergeCell ref="F59:G59"/>
    <mergeCell ref="H53:I53"/>
    <mergeCell ref="A56:A58"/>
    <mergeCell ref="B56:B58"/>
    <mergeCell ref="C56:C58"/>
    <mergeCell ref="D56:E56"/>
    <mergeCell ref="F56:G56"/>
    <mergeCell ref="H56:I56"/>
    <mergeCell ref="J56:K56"/>
    <mergeCell ref="A53:A55"/>
    <mergeCell ref="B53:B55"/>
    <mergeCell ref="C53:C55"/>
    <mergeCell ref="D53:E53"/>
    <mergeCell ref="F53:G53"/>
    <mergeCell ref="H47:I47"/>
    <mergeCell ref="A50:A52"/>
    <mergeCell ref="B50:B52"/>
    <mergeCell ref="C50:C52"/>
    <mergeCell ref="D50:E50"/>
    <mergeCell ref="F50:G50"/>
    <mergeCell ref="H50:I50"/>
    <mergeCell ref="A47:A49"/>
    <mergeCell ref="B47:B49"/>
    <mergeCell ref="C47:C49"/>
    <mergeCell ref="D47:E47"/>
    <mergeCell ref="F47:G47"/>
    <mergeCell ref="H41:I41"/>
    <mergeCell ref="A44:A46"/>
    <mergeCell ref="B44:B46"/>
    <mergeCell ref="C44:C46"/>
    <mergeCell ref="D44:E44"/>
    <mergeCell ref="F44:G44"/>
    <mergeCell ref="H44:I44"/>
    <mergeCell ref="J44:K44"/>
    <mergeCell ref="A41:A43"/>
    <mergeCell ref="B41:B43"/>
    <mergeCell ref="C41:C43"/>
    <mergeCell ref="D41:E41"/>
    <mergeCell ref="F41:G41"/>
    <mergeCell ref="H35:I35"/>
    <mergeCell ref="A38:A40"/>
    <mergeCell ref="B38:B40"/>
    <mergeCell ref="C38:C40"/>
    <mergeCell ref="D38:E38"/>
    <mergeCell ref="F38:G38"/>
    <mergeCell ref="H38:I38"/>
    <mergeCell ref="J38:K38"/>
    <mergeCell ref="A35:A37"/>
    <mergeCell ref="B35:B37"/>
    <mergeCell ref="C35:C37"/>
    <mergeCell ref="D35:E35"/>
    <mergeCell ref="F35:G35"/>
    <mergeCell ref="H29:I29"/>
    <mergeCell ref="A32:A34"/>
    <mergeCell ref="B32:B34"/>
    <mergeCell ref="C32:C34"/>
    <mergeCell ref="D32:E32"/>
    <mergeCell ref="F32:G32"/>
    <mergeCell ref="H32:I32"/>
    <mergeCell ref="J32:K32"/>
    <mergeCell ref="A29:A31"/>
    <mergeCell ref="B29:B31"/>
    <mergeCell ref="C29:C31"/>
    <mergeCell ref="D29:E29"/>
    <mergeCell ref="F29:G29"/>
    <mergeCell ref="H26:I26"/>
    <mergeCell ref="J5:K5"/>
    <mergeCell ref="J8:K8"/>
    <mergeCell ref="J11:K11"/>
    <mergeCell ref="J14:K14"/>
    <mergeCell ref="L5:M5"/>
    <mergeCell ref="N5:O5"/>
    <mergeCell ref="L8:M8"/>
    <mergeCell ref="A26:A28"/>
    <mergeCell ref="B26:B28"/>
    <mergeCell ref="C26:C28"/>
    <mergeCell ref="D26:E26"/>
    <mergeCell ref="F26:G26"/>
    <mergeCell ref="H20:I20"/>
    <mergeCell ref="A23:A25"/>
    <mergeCell ref="B23:B25"/>
    <mergeCell ref="C23:C25"/>
    <mergeCell ref="D23:E23"/>
    <mergeCell ref="F23:G23"/>
    <mergeCell ref="H23:I23"/>
    <mergeCell ref="A20:A22"/>
    <mergeCell ref="B20:B22"/>
    <mergeCell ref="C20:C22"/>
    <mergeCell ref="D20:E20"/>
    <mergeCell ref="H8:I8"/>
    <mergeCell ref="A11:A13"/>
    <mergeCell ref="B11:B13"/>
    <mergeCell ref="C11:C13"/>
    <mergeCell ref="D11:E11"/>
    <mergeCell ref="F11:G11"/>
    <mergeCell ref="H11:I11"/>
    <mergeCell ref="A8:A10"/>
    <mergeCell ref="B8:B10"/>
    <mergeCell ref="C8:C10"/>
    <mergeCell ref="D8:E8"/>
    <mergeCell ref="F8:G8"/>
    <mergeCell ref="A1:O1"/>
    <mergeCell ref="A2:O2"/>
    <mergeCell ref="C5:C7"/>
    <mergeCell ref="B5:B7"/>
    <mergeCell ref="A5:A7"/>
    <mergeCell ref="D4:E4"/>
    <mergeCell ref="D5:E5"/>
    <mergeCell ref="F4:G4"/>
    <mergeCell ref="F5:G5"/>
    <mergeCell ref="H4:I4"/>
    <mergeCell ref="H5:I5"/>
    <mergeCell ref="J4:K4"/>
    <mergeCell ref="L4:M4"/>
    <mergeCell ref="N4:O4"/>
  </mergeCells>
  <phoneticPr fontId="3"/>
  <pageMargins left="0.70866141732283472" right="0.39370078740157483" top="0.78740157480314965" bottom="0.59055118110236227" header="0.51181102362204722" footer="0.51181102362204722"/>
  <pageSetup paperSize="9" scale="70"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9A6E-1959-4A5C-B317-527E64FF9795}">
  <dimension ref="A1:G25"/>
  <sheetViews>
    <sheetView zoomScaleNormal="100" workbookViewId="0">
      <selection activeCell="C6" sqref="C6"/>
    </sheetView>
  </sheetViews>
  <sheetFormatPr defaultRowHeight="13.2"/>
  <cols>
    <col min="1" max="1" width="8.8984375" style="90" customWidth="1"/>
    <col min="2" max="2" width="9" style="90" customWidth="1"/>
    <col min="3" max="3" width="21.19921875" style="90" customWidth="1"/>
    <col min="4" max="4" width="21.59765625" style="13" customWidth="1"/>
    <col min="5" max="5" width="14.8984375" style="13" customWidth="1"/>
    <col min="6" max="7" width="6.09765625" style="13" customWidth="1"/>
    <col min="8" max="251" width="9" style="13"/>
    <col min="252" max="252" width="6.3984375" style="13" customWidth="1"/>
    <col min="253" max="253" width="7.09765625" style="13" customWidth="1"/>
    <col min="254" max="254" width="9" style="13"/>
    <col min="255" max="255" width="11.69921875" style="13" customWidth="1"/>
    <col min="256" max="256" width="14.8984375" style="13" customWidth="1"/>
    <col min="257" max="257" width="13.09765625" style="13" customWidth="1"/>
    <col min="258" max="258" width="9.5" style="13" customWidth="1"/>
    <col min="259" max="259" width="44" style="13" customWidth="1"/>
    <col min="260" max="260" width="28.3984375" style="13" customWidth="1"/>
    <col min="261" max="261" width="5" style="13" customWidth="1"/>
    <col min="262" max="263" width="6.09765625" style="13" customWidth="1"/>
    <col min="264" max="507" width="9" style="13"/>
    <col min="508" max="508" width="6.3984375" style="13" customWidth="1"/>
    <col min="509" max="509" width="7.09765625" style="13" customWidth="1"/>
    <col min="510" max="510" width="9" style="13"/>
    <col min="511" max="511" width="11.69921875" style="13" customWidth="1"/>
    <col min="512" max="512" width="14.8984375" style="13" customWidth="1"/>
    <col min="513" max="513" width="13.09765625" style="13" customWidth="1"/>
    <col min="514" max="514" width="9.5" style="13" customWidth="1"/>
    <col min="515" max="515" width="44" style="13" customWidth="1"/>
    <col min="516" max="516" width="28.3984375" style="13" customWidth="1"/>
    <col min="517" max="517" width="5" style="13" customWidth="1"/>
    <col min="518" max="519" width="6.09765625" style="13" customWidth="1"/>
    <col min="520" max="763" width="9" style="13"/>
    <col min="764" max="764" width="6.3984375" style="13" customWidth="1"/>
    <col min="765" max="765" width="7.09765625" style="13" customWidth="1"/>
    <col min="766" max="766" width="9" style="13"/>
    <col min="767" max="767" width="11.69921875" style="13" customWidth="1"/>
    <col min="768" max="768" width="14.8984375" style="13" customWidth="1"/>
    <col min="769" max="769" width="13.09765625" style="13" customWidth="1"/>
    <col min="770" max="770" width="9.5" style="13" customWidth="1"/>
    <col min="771" max="771" width="44" style="13" customWidth="1"/>
    <col min="772" max="772" width="28.3984375" style="13" customWidth="1"/>
    <col min="773" max="773" width="5" style="13" customWidth="1"/>
    <col min="774" max="775" width="6.09765625" style="13" customWidth="1"/>
    <col min="776" max="1019" width="9" style="13"/>
    <col min="1020" max="1020" width="6.3984375" style="13" customWidth="1"/>
    <col min="1021" max="1021" width="7.09765625" style="13" customWidth="1"/>
    <col min="1022" max="1022" width="9" style="13"/>
    <col min="1023" max="1023" width="11.69921875" style="13" customWidth="1"/>
    <col min="1024" max="1024" width="14.8984375" style="13" customWidth="1"/>
    <col min="1025" max="1025" width="13.09765625" style="13" customWidth="1"/>
    <col min="1026" max="1026" width="9.5" style="13" customWidth="1"/>
    <col min="1027" max="1027" width="44" style="13" customWidth="1"/>
    <col min="1028" max="1028" width="28.3984375" style="13" customWidth="1"/>
    <col min="1029" max="1029" width="5" style="13" customWidth="1"/>
    <col min="1030" max="1031" width="6.09765625" style="13" customWidth="1"/>
    <col min="1032" max="1275" width="9" style="13"/>
    <col min="1276" max="1276" width="6.3984375" style="13" customWidth="1"/>
    <col min="1277" max="1277" width="7.09765625" style="13" customWidth="1"/>
    <col min="1278" max="1278" width="9" style="13"/>
    <col min="1279" max="1279" width="11.69921875" style="13" customWidth="1"/>
    <col min="1280" max="1280" width="14.8984375" style="13" customWidth="1"/>
    <col min="1281" max="1281" width="13.09765625" style="13" customWidth="1"/>
    <col min="1282" max="1282" width="9.5" style="13" customWidth="1"/>
    <col min="1283" max="1283" width="44" style="13" customWidth="1"/>
    <col min="1284" max="1284" width="28.3984375" style="13" customWidth="1"/>
    <col min="1285" max="1285" width="5" style="13" customWidth="1"/>
    <col min="1286" max="1287" width="6.09765625" style="13" customWidth="1"/>
    <col min="1288" max="1531" width="9" style="13"/>
    <col min="1532" max="1532" width="6.3984375" style="13" customWidth="1"/>
    <col min="1533" max="1533" width="7.09765625" style="13" customWidth="1"/>
    <col min="1534" max="1534" width="9" style="13"/>
    <col min="1535" max="1535" width="11.69921875" style="13" customWidth="1"/>
    <col min="1536" max="1536" width="14.8984375" style="13" customWidth="1"/>
    <col min="1537" max="1537" width="13.09765625" style="13" customWidth="1"/>
    <col min="1538" max="1538" width="9.5" style="13" customWidth="1"/>
    <col min="1539" max="1539" width="44" style="13" customWidth="1"/>
    <col min="1540" max="1540" width="28.3984375" style="13" customWidth="1"/>
    <col min="1541" max="1541" width="5" style="13" customWidth="1"/>
    <col min="1542" max="1543" width="6.09765625" style="13" customWidth="1"/>
    <col min="1544" max="1787" width="9" style="13"/>
    <col min="1788" max="1788" width="6.3984375" style="13" customWidth="1"/>
    <col min="1789" max="1789" width="7.09765625" style="13" customWidth="1"/>
    <col min="1790" max="1790" width="9" style="13"/>
    <col min="1791" max="1791" width="11.69921875" style="13" customWidth="1"/>
    <col min="1792" max="1792" width="14.8984375" style="13" customWidth="1"/>
    <col min="1793" max="1793" width="13.09765625" style="13" customWidth="1"/>
    <col min="1794" max="1794" width="9.5" style="13" customWidth="1"/>
    <col min="1795" max="1795" width="44" style="13" customWidth="1"/>
    <col min="1796" max="1796" width="28.3984375" style="13" customWidth="1"/>
    <col min="1797" max="1797" width="5" style="13" customWidth="1"/>
    <col min="1798" max="1799" width="6.09765625" style="13" customWidth="1"/>
    <col min="1800" max="2043" width="9" style="13"/>
    <col min="2044" max="2044" width="6.3984375" style="13" customWidth="1"/>
    <col min="2045" max="2045" width="7.09765625" style="13" customWidth="1"/>
    <col min="2046" max="2046" width="9" style="13"/>
    <col min="2047" max="2047" width="11.69921875" style="13" customWidth="1"/>
    <col min="2048" max="2048" width="14.8984375" style="13" customWidth="1"/>
    <col min="2049" max="2049" width="13.09765625" style="13" customWidth="1"/>
    <col min="2050" max="2050" width="9.5" style="13" customWidth="1"/>
    <col min="2051" max="2051" width="44" style="13" customWidth="1"/>
    <col min="2052" max="2052" width="28.3984375" style="13" customWidth="1"/>
    <col min="2053" max="2053" width="5" style="13" customWidth="1"/>
    <col min="2054" max="2055" width="6.09765625" style="13" customWidth="1"/>
    <col min="2056" max="2299" width="9" style="13"/>
    <col min="2300" max="2300" width="6.3984375" style="13" customWidth="1"/>
    <col min="2301" max="2301" width="7.09765625" style="13" customWidth="1"/>
    <col min="2302" max="2302" width="9" style="13"/>
    <col min="2303" max="2303" width="11.69921875" style="13" customWidth="1"/>
    <col min="2304" max="2304" width="14.8984375" style="13" customWidth="1"/>
    <col min="2305" max="2305" width="13.09765625" style="13" customWidth="1"/>
    <col min="2306" max="2306" width="9.5" style="13" customWidth="1"/>
    <col min="2307" max="2307" width="44" style="13" customWidth="1"/>
    <col min="2308" max="2308" width="28.3984375" style="13" customWidth="1"/>
    <col min="2309" max="2309" width="5" style="13" customWidth="1"/>
    <col min="2310" max="2311" width="6.09765625" style="13" customWidth="1"/>
    <col min="2312" max="2555" width="9" style="13"/>
    <col min="2556" max="2556" width="6.3984375" style="13" customWidth="1"/>
    <col min="2557" max="2557" width="7.09765625" style="13" customWidth="1"/>
    <col min="2558" max="2558" width="9" style="13"/>
    <col min="2559" max="2559" width="11.69921875" style="13" customWidth="1"/>
    <col min="2560" max="2560" width="14.8984375" style="13" customWidth="1"/>
    <col min="2561" max="2561" width="13.09765625" style="13" customWidth="1"/>
    <col min="2562" max="2562" width="9.5" style="13" customWidth="1"/>
    <col min="2563" max="2563" width="44" style="13" customWidth="1"/>
    <col min="2564" max="2564" width="28.3984375" style="13" customWidth="1"/>
    <col min="2565" max="2565" width="5" style="13" customWidth="1"/>
    <col min="2566" max="2567" width="6.09765625" style="13" customWidth="1"/>
    <col min="2568" max="2811" width="9" style="13"/>
    <col min="2812" max="2812" width="6.3984375" style="13" customWidth="1"/>
    <col min="2813" max="2813" width="7.09765625" style="13" customWidth="1"/>
    <col min="2814" max="2814" width="9" style="13"/>
    <col min="2815" max="2815" width="11.69921875" style="13" customWidth="1"/>
    <col min="2816" max="2816" width="14.8984375" style="13" customWidth="1"/>
    <col min="2817" max="2817" width="13.09765625" style="13" customWidth="1"/>
    <col min="2818" max="2818" width="9.5" style="13" customWidth="1"/>
    <col min="2819" max="2819" width="44" style="13" customWidth="1"/>
    <col min="2820" max="2820" width="28.3984375" style="13" customWidth="1"/>
    <col min="2821" max="2821" width="5" style="13" customWidth="1"/>
    <col min="2822" max="2823" width="6.09765625" style="13" customWidth="1"/>
    <col min="2824" max="3067" width="9" style="13"/>
    <col min="3068" max="3068" width="6.3984375" style="13" customWidth="1"/>
    <col min="3069" max="3069" width="7.09765625" style="13" customWidth="1"/>
    <col min="3070" max="3070" width="9" style="13"/>
    <col min="3071" max="3071" width="11.69921875" style="13" customWidth="1"/>
    <col min="3072" max="3072" width="14.8984375" style="13" customWidth="1"/>
    <col min="3073" max="3073" width="13.09765625" style="13" customWidth="1"/>
    <col min="3074" max="3074" width="9.5" style="13" customWidth="1"/>
    <col min="3075" max="3075" width="44" style="13" customWidth="1"/>
    <col min="3076" max="3076" width="28.3984375" style="13" customWidth="1"/>
    <col min="3077" max="3077" width="5" style="13" customWidth="1"/>
    <col min="3078" max="3079" width="6.09765625" style="13" customWidth="1"/>
    <col min="3080" max="3323" width="9" style="13"/>
    <col min="3324" max="3324" width="6.3984375" style="13" customWidth="1"/>
    <col min="3325" max="3325" width="7.09765625" style="13" customWidth="1"/>
    <col min="3326" max="3326" width="9" style="13"/>
    <col min="3327" max="3327" width="11.69921875" style="13" customWidth="1"/>
    <col min="3328" max="3328" width="14.8984375" style="13" customWidth="1"/>
    <col min="3329" max="3329" width="13.09765625" style="13" customWidth="1"/>
    <col min="3330" max="3330" width="9.5" style="13" customWidth="1"/>
    <col min="3331" max="3331" width="44" style="13" customWidth="1"/>
    <col min="3332" max="3332" width="28.3984375" style="13" customWidth="1"/>
    <col min="3333" max="3333" width="5" style="13" customWidth="1"/>
    <col min="3334" max="3335" width="6.09765625" style="13" customWidth="1"/>
    <col min="3336" max="3579" width="9" style="13"/>
    <col min="3580" max="3580" width="6.3984375" style="13" customWidth="1"/>
    <col min="3581" max="3581" width="7.09765625" style="13" customWidth="1"/>
    <col min="3582" max="3582" width="9" style="13"/>
    <col min="3583" max="3583" width="11.69921875" style="13" customWidth="1"/>
    <col min="3584" max="3584" width="14.8984375" style="13" customWidth="1"/>
    <col min="3585" max="3585" width="13.09765625" style="13" customWidth="1"/>
    <col min="3586" max="3586" width="9.5" style="13" customWidth="1"/>
    <col min="3587" max="3587" width="44" style="13" customWidth="1"/>
    <col min="3588" max="3588" width="28.3984375" style="13" customWidth="1"/>
    <col min="3589" max="3589" width="5" style="13" customWidth="1"/>
    <col min="3590" max="3591" width="6.09765625" style="13" customWidth="1"/>
    <col min="3592" max="3835" width="9" style="13"/>
    <col min="3836" max="3836" width="6.3984375" style="13" customWidth="1"/>
    <col min="3837" max="3837" width="7.09765625" style="13" customWidth="1"/>
    <col min="3838" max="3838" width="9" style="13"/>
    <col min="3839" max="3839" width="11.69921875" style="13" customWidth="1"/>
    <col min="3840" max="3840" width="14.8984375" style="13" customWidth="1"/>
    <col min="3841" max="3841" width="13.09765625" style="13" customWidth="1"/>
    <col min="3842" max="3842" width="9.5" style="13" customWidth="1"/>
    <col min="3843" max="3843" width="44" style="13" customWidth="1"/>
    <col min="3844" max="3844" width="28.3984375" style="13" customWidth="1"/>
    <col min="3845" max="3845" width="5" style="13" customWidth="1"/>
    <col min="3846" max="3847" width="6.09765625" style="13" customWidth="1"/>
    <col min="3848" max="4091" width="9" style="13"/>
    <col min="4092" max="4092" width="6.3984375" style="13" customWidth="1"/>
    <col min="4093" max="4093" width="7.09765625" style="13" customWidth="1"/>
    <col min="4094" max="4094" width="9" style="13"/>
    <col min="4095" max="4095" width="11.69921875" style="13" customWidth="1"/>
    <col min="4096" max="4096" width="14.8984375" style="13" customWidth="1"/>
    <col min="4097" max="4097" width="13.09765625" style="13" customWidth="1"/>
    <col min="4098" max="4098" width="9.5" style="13" customWidth="1"/>
    <col min="4099" max="4099" width="44" style="13" customWidth="1"/>
    <col min="4100" max="4100" width="28.3984375" style="13" customWidth="1"/>
    <col min="4101" max="4101" width="5" style="13" customWidth="1"/>
    <col min="4102" max="4103" width="6.09765625" style="13" customWidth="1"/>
    <col min="4104" max="4347" width="9" style="13"/>
    <col min="4348" max="4348" width="6.3984375" style="13" customWidth="1"/>
    <col min="4349" max="4349" width="7.09765625" style="13" customWidth="1"/>
    <col min="4350" max="4350" width="9" style="13"/>
    <col min="4351" max="4351" width="11.69921875" style="13" customWidth="1"/>
    <col min="4352" max="4352" width="14.8984375" style="13" customWidth="1"/>
    <col min="4353" max="4353" width="13.09765625" style="13" customWidth="1"/>
    <col min="4354" max="4354" width="9.5" style="13" customWidth="1"/>
    <col min="4355" max="4355" width="44" style="13" customWidth="1"/>
    <col min="4356" max="4356" width="28.3984375" style="13" customWidth="1"/>
    <col min="4357" max="4357" width="5" style="13" customWidth="1"/>
    <col min="4358" max="4359" width="6.09765625" style="13" customWidth="1"/>
    <col min="4360" max="4603" width="9" style="13"/>
    <col min="4604" max="4604" width="6.3984375" style="13" customWidth="1"/>
    <col min="4605" max="4605" width="7.09765625" style="13" customWidth="1"/>
    <col min="4606" max="4606" width="9" style="13"/>
    <col min="4607" max="4607" width="11.69921875" style="13" customWidth="1"/>
    <col min="4608" max="4608" width="14.8984375" style="13" customWidth="1"/>
    <col min="4609" max="4609" width="13.09765625" style="13" customWidth="1"/>
    <col min="4610" max="4610" width="9.5" style="13" customWidth="1"/>
    <col min="4611" max="4611" width="44" style="13" customWidth="1"/>
    <col min="4612" max="4612" width="28.3984375" style="13" customWidth="1"/>
    <col min="4613" max="4613" width="5" style="13" customWidth="1"/>
    <col min="4614" max="4615" width="6.09765625" style="13" customWidth="1"/>
    <col min="4616" max="4859" width="9" style="13"/>
    <col min="4860" max="4860" width="6.3984375" style="13" customWidth="1"/>
    <col min="4861" max="4861" width="7.09765625" style="13" customWidth="1"/>
    <col min="4862" max="4862" width="9" style="13"/>
    <col min="4863" max="4863" width="11.69921875" style="13" customWidth="1"/>
    <col min="4864" max="4864" width="14.8984375" style="13" customWidth="1"/>
    <col min="4865" max="4865" width="13.09765625" style="13" customWidth="1"/>
    <col min="4866" max="4866" width="9.5" style="13" customWidth="1"/>
    <col min="4867" max="4867" width="44" style="13" customWidth="1"/>
    <col min="4868" max="4868" width="28.3984375" style="13" customWidth="1"/>
    <col min="4869" max="4869" width="5" style="13" customWidth="1"/>
    <col min="4870" max="4871" width="6.09765625" style="13" customWidth="1"/>
    <col min="4872" max="5115" width="9" style="13"/>
    <col min="5116" max="5116" width="6.3984375" style="13" customWidth="1"/>
    <col min="5117" max="5117" width="7.09765625" style="13" customWidth="1"/>
    <col min="5118" max="5118" width="9" style="13"/>
    <col min="5119" max="5119" width="11.69921875" style="13" customWidth="1"/>
    <col min="5120" max="5120" width="14.8984375" style="13" customWidth="1"/>
    <col min="5121" max="5121" width="13.09765625" style="13" customWidth="1"/>
    <col min="5122" max="5122" width="9.5" style="13" customWidth="1"/>
    <col min="5123" max="5123" width="44" style="13" customWidth="1"/>
    <col min="5124" max="5124" width="28.3984375" style="13" customWidth="1"/>
    <col min="5125" max="5125" width="5" style="13" customWidth="1"/>
    <col min="5126" max="5127" width="6.09765625" style="13" customWidth="1"/>
    <col min="5128" max="5371" width="9" style="13"/>
    <col min="5372" max="5372" width="6.3984375" style="13" customWidth="1"/>
    <col min="5373" max="5373" width="7.09765625" style="13" customWidth="1"/>
    <col min="5374" max="5374" width="9" style="13"/>
    <col min="5375" max="5375" width="11.69921875" style="13" customWidth="1"/>
    <col min="5376" max="5376" width="14.8984375" style="13" customWidth="1"/>
    <col min="5377" max="5377" width="13.09765625" style="13" customWidth="1"/>
    <col min="5378" max="5378" width="9.5" style="13" customWidth="1"/>
    <col min="5379" max="5379" width="44" style="13" customWidth="1"/>
    <col min="5380" max="5380" width="28.3984375" style="13" customWidth="1"/>
    <col min="5381" max="5381" width="5" style="13" customWidth="1"/>
    <col min="5382" max="5383" width="6.09765625" style="13" customWidth="1"/>
    <col min="5384" max="5627" width="9" style="13"/>
    <col min="5628" max="5628" width="6.3984375" style="13" customWidth="1"/>
    <col min="5629" max="5629" width="7.09765625" style="13" customWidth="1"/>
    <col min="5630" max="5630" width="9" style="13"/>
    <col min="5631" max="5631" width="11.69921875" style="13" customWidth="1"/>
    <col min="5632" max="5632" width="14.8984375" style="13" customWidth="1"/>
    <col min="5633" max="5633" width="13.09765625" style="13" customWidth="1"/>
    <col min="5634" max="5634" width="9.5" style="13" customWidth="1"/>
    <col min="5635" max="5635" width="44" style="13" customWidth="1"/>
    <col min="5636" max="5636" width="28.3984375" style="13" customWidth="1"/>
    <col min="5637" max="5637" width="5" style="13" customWidth="1"/>
    <col min="5638" max="5639" width="6.09765625" style="13" customWidth="1"/>
    <col min="5640" max="5883" width="9" style="13"/>
    <col min="5884" max="5884" width="6.3984375" style="13" customWidth="1"/>
    <col min="5885" max="5885" width="7.09765625" style="13" customWidth="1"/>
    <col min="5886" max="5886" width="9" style="13"/>
    <col min="5887" max="5887" width="11.69921875" style="13" customWidth="1"/>
    <col min="5888" max="5888" width="14.8984375" style="13" customWidth="1"/>
    <col min="5889" max="5889" width="13.09765625" style="13" customWidth="1"/>
    <col min="5890" max="5890" width="9.5" style="13" customWidth="1"/>
    <col min="5891" max="5891" width="44" style="13" customWidth="1"/>
    <col min="5892" max="5892" width="28.3984375" style="13" customWidth="1"/>
    <col min="5893" max="5893" width="5" style="13" customWidth="1"/>
    <col min="5894" max="5895" width="6.09765625" style="13" customWidth="1"/>
    <col min="5896" max="6139" width="9" style="13"/>
    <col min="6140" max="6140" width="6.3984375" style="13" customWidth="1"/>
    <col min="6141" max="6141" width="7.09765625" style="13" customWidth="1"/>
    <col min="6142" max="6142" width="9" style="13"/>
    <col min="6143" max="6143" width="11.69921875" style="13" customWidth="1"/>
    <col min="6144" max="6144" width="14.8984375" style="13" customWidth="1"/>
    <col min="6145" max="6145" width="13.09765625" style="13" customWidth="1"/>
    <col min="6146" max="6146" width="9.5" style="13" customWidth="1"/>
    <col min="6147" max="6147" width="44" style="13" customWidth="1"/>
    <col min="6148" max="6148" width="28.3984375" style="13" customWidth="1"/>
    <col min="6149" max="6149" width="5" style="13" customWidth="1"/>
    <col min="6150" max="6151" width="6.09765625" style="13" customWidth="1"/>
    <col min="6152" max="6395" width="9" style="13"/>
    <col min="6396" max="6396" width="6.3984375" style="13" customWidth="1"/>
    <col min="6397" max="6397" width="7.09765625" style="13" customWidth="1"/>
    <col min="6398" max="6398" width="9" style="13"/>
    <col min="6399" max="6399" width="11.69921875" style="13" customWidth="1"/>
    <col min="6400" max="6400" width="14.8984375" style="13" customWidth="1"/>
    <col min="6401" max="6401" width="13.09765625" style="13" customWidth="1"/>
    <col min="6402" max="6402" width="9.5" style="13" customWidth="1"/>
    <col min="6403" max="6403" width="44" style="13" customWidth="1"/>
    <col min="6404" max="6404" width="28.3984375" style="13" customWidth="1"/>
    <col min="6405" max="6405" width="5" style="13" customWidth="1"/>
    <col min="6406" max="6407" width="6.09765625" style="13" customWidth="1"/>
    <col min="6408" max="6651" width="9" style="13"/>
    <col min="6652" max="6652" width="6.3984375" style="13" customWidth="1"/>
    <col min="6653" max="6653" width="7.09765625" style="13" customWidth="1"/>
    <col min="6654" max="6654" width="9" style="13"/>
    <col min="6655" max="6655" width="11.69921875" style="13" customWidth="1"/>
    <col min="6656" max="6656" width="14.8984375" style="13" customWidth="1"/>
    <col min="6657" max="6657" width="13.09765625" style="13" customWidth="1"/>
    <col min="6658" max="6658" width="9.5" style="13" customWidth="1"/>
    <col min="6659" max="6659" width="44" style="13" customWidth="1"/>
    <col min="6660" max="6660" width="28.3984375" style="13" customWidth="1"/>
    <col min="6661" max="6661" width="5" style="13" customWidth="1"/>
    <col min="6662" max="6663" width="6.09765625" style="13" customWidth="1"/>
    <col min="6664" max="6907" width="9" style="13"/>
    <col min="6908" max="6908" width="6.3984375" style="13" customWidth="1"/>
    <col min="6909" max="6909" width="7.09765625" style="13" customWidth="1"/>
    <col min="6910" max="6910" width="9" style="13"/>
    <col min="6911" max="6911" width="11.69921875" style="13" customWidth="1"/>
    <col min="6912" max="6912" width="14.8984375" style="13" customWidth="1"/>
    <col min="6913" max="6913" width="13.09765625" style="13" customWidth="1"/>
    <col min="6914" max="6914" width="9.5" style="13" customWidth="1"/>
    <col min="6915" max="6915" width="44" style="13" customWidth="1"/>
    <col min="6916" max="6916" width="28.3984375" style="13" customWidth="1"/>
    <col min="6917" max="6917" width="5" style="13" customWidth="1"/>
    <col min="6918" max="6919" width="6.09765625" style="13" customWidth="1"/>
    <col min="6920" max="7163" width="9" style="13"/>
    <col min="7164" max="7164" width="6.3984375" style="13" customWidth="1"/>
    <col min="7165" max="7165" width="7.09765625" style="13" customWidth="1"/>
    <col min="7166" max="7166" width="9" style="13"/>
    <col min="7167" max="7167" width="11.69921875" style="13" customWidth="1"/>
    <col min="7168" max="7168" width="14.8984375" style="13" customWidth="1"/>
    <col min="7169" max="7169" width="13.09765625" style="13" customWidth="1"/>
    <col min="7170" max="7170" width="9.5" style="13" customWidth="1"/>
    <col min="7171" max="7171" width="44" style="13" customWidth="1"/>
    <col min="7172" max="7172" width="28.3984375" style="13" customWidth="1"/>
    <col min="7173" max="7173" width="5" style="13" customWidth="1"/>
    <col min="7174" max="7175" width="6.09765625" style="13" customWidth="1"/>
    <col min="7176" max="7419" width="9" style="13"/>
    <col min="7420" max="7420" width="6.3984375" style="13" customWidth="1"/>
    <col min="7421" max="7421" width="7.09765625" style="13" customWidth="1"/>
    <col min="7422" max="7422" width="9" style="13"/>
    <col min="7423" max="7423" width="11.69921875" style="13" customWidth="1"/>
    <col min="7424" max="7424" width="14.8984375" style="13" customWidth="1"/>
    <col min="7425" max="7425" width="13.09765625" style="13" customWidth="1"/>
    <col min="7426" max="7426" width="9.5" style="13" customWidth="1"/>
    <col min="7427" max="7427" width="44" style="13" customWidth="1"/>
    <col min="7428" max="7428" width="28.3984375" style="13" customWidth="1"/>
    <col min="7429" max="7429" width="5" style="13" customWidth="1"/>
    <col min="7430" max="7431" width="6.09765625" style="13" customWidth="1"/>
    <col min="7432" max="7675" width="9" style="13"/>
    <col min="7676" max="7676" width="6.3984375" style="13" customWidth="1"/>
    <col min="7677" max="7677" width="7.09765625" style="13" customWidth="1"/>
    <col min="7678" max="7678" width="9" style="13"/>
    <col min="7679" max="7679" width="11.69921875" style="13" customWidth="1"/>
    <col min="7680" max="7680" width="14.8984375" style="13" customWidth="1"/>
    <col min="7681" max="7681" width="13.09765625" style="13" customWidth="1"/>
    <col min="7682" max="7682" width="9.5" style="13" customWidth="1"/>
    <col min="7683" max="7683" width="44" style="13" customWidth="1"/>
    <col min="7684" max="7684" width="28.3984375" style="13" customWidth="1"/>
    <col min="7685" max="7685" width="5" style="13" customWidth="1"/>
    <col min="7686" max="7687" width="6.09765625" style="13" customWidth="1"/>
    <col min="7688" max="7931" width="9" style="13"/>
    <col min="7932" max="7932" width="6.3984375" style="13" customWidth="1"/>
    <col min="7933" max="7933" width="7.09765625" style="13" customWidth="1"/>
    <col min="7934" max="7934" width="9" style="13"/>
    <col min="7935" max="7935" width="11.69921875" style="13" customWidth="1"/>
    <col min="7936" max="7936" width="14.8984375" style="13" customWidth="1"/>
    <col min="7937" max="7937" width="13.09765625" style="13" customWidth="1"/>
    <col min="7938" max="7938" width="9.5" style="13" customWidth="1"/>
    <col min="7939" max="7939" width="44" style="13" customWidth="1"/>
    <col min="7940" max="7940" width="28.3984375" style="13" customWidth="1"/>
    <col min="7941" max="7941" width="5" style="13" customWidth="1"/>
    <col min="7942" max="7943" width="6.09765625" style="13" customWidth="1"/>
    <col min="7944" max="8187" width="9" style="13"/>
    <col min="8188" max="8188" width="6.3984375" style="13" customWidth="1"/>
    <col min="8189" max="8189" width="7.09765625" style="13" customWidth="1"/>
    <col min="8190" max="8190" width="9" style="13"/>
    <col min="8191" max="8191" width="11.69921875" style="13" customWidth="1"/>
    <col min="8192" max="8192" width="14.8984375" style="13" customWidth="1"/>
    <col min="8193" max="8193" width="13.09765625" style="13" customWidth="1"/>
    <col min="8194" max="8194" width="9.5" style="13" customWidth="1"/>
    <col min="8195" max="8195" width="44" style="13" customWidth="1"/>
    <col min="8196" max="8196" width="28.3984375" style="13" customWidth="1"/>
    <col min="8197" max="8197" width="5" style="13" customWidth="1"/>
    <col min="8198" max="8199" width="6.09765625" style="13" customWidth="1"/>
    <col min="8200" max="8443" width="9" style="13"/>
    <col min="8444" max="8444" width="6.3984375" style="13" customWidth="1"/>
    <col min="8445" max="8445" width="7.09765625" style="13" customWidth="1"/>
    <col min="8446" max="8446" width="9" style="13"/>
    <col min="8447" max="8447" width="11.69921875" style="13" customWidth="1"/>
    <col min="8448" max="8448" width="14.8984375" style="13" customWidth="1"/>
    <col min="8449" max="8449" width="13.09765625" style="13" customWidth="1"/>
    <col min="8450" max="8450" width="9.5" style="13" customWidth="1"/>
    <col min="8451" max="8451" width="44" style="13" customWidth="1"/>
    <col min="8452" max="8452" width="28.3984375" style="13" customWidth="1"/>
    <col min="8453" max="8453" width="5" style="13" customWidth="1"/>
    <col min="8454" max="8455" width="6.09765625" style="13" customWidth="1"/>
    <col min="8456" max="8699" width="9" style="13"/>
    <col min="8700" max="8700" width="6.3984375" style="13" customWidth="1"/>
    <col min="8701" max="8701" width="7.09765625" style="13" customWidth="1"/>
    <col min="8702" max="8702" width="9" style="13"/>
    <col min="8703" max="8703" width="11.69921875" style="13" customWidth="1"/>
    <col min="8704" max="8704" width="14.8984375" style="13" customWidth="1"/>
    <col min="8705" max="8705" width="13.09765625" style="13" customWidth="1"/>
    <col min="8706" max="8706" width="9.5" style="13" customWidth="1"/>
    <col min="8707" max="8707" width="44" style="13" customWidth="1"/>
    <col min="8708" max="8708" width="28.3984375" style="13" customWidth="1"/>
    <col min="8709" max="8709" width="5" style="13" customWidth="1"/>
    <col min="8710" max="8711" width="6.09765625" style="13" customWidth="1"/>
    <col min="8712" max="8955" width="9" style="13"/>
    <col min="8956" max="8956" width="6.3984375" style="13" customWidth="1"/>
    <col min="8957" max="8957" width="7.09765625" style="13" customWidth="1"/>
    <col min="8958" max="8958" width="9" style="13"/>
    <col min="8959" max="8959" width="11.69921875" style="13" customWidth="1"/>
    <col min="8960" max="8960" width="14.8984375" style="13" customWidth="1"/>
    <col min="8961" max="8961" width="13.09765625" style="13" customWidth="1"/>
    <col min="8962" max="8962" width="9.5" style="13" customWidth="1"/>
    <col min="8963" max="8963" width="44" style="13" customWidth="1"/>
    <col min="8964" max="8964" width="28.3984375" style="13" customWidth="1"/>
    <col min="8965" max="8965" width="5" style="13" customWidth="1"/>
    <col min="8966" max="8967" width="6.09765625" style="13" customWidth="1"/>
    <col min="8968" max="9211" width="9" style="13"/>
    <col min="9212" max="9212" width="6.3984375" style="13" customWidth="1"/>
    <col min="9213" max="9213" width="7.09765625" style="13" customWidth="1"/>
    <col min="9214" max="9214" width="9" style="13"/>
    <col min="9215" max="9215" width="11.69921875" style="13" customWidth="1"/>
    <col min="9216" max="9216" width="14.8984375" style="13" customWidth="1"/>
    <col min="9217" max="9217" width="13.09765625" style="13" customWidth="1"/>
    <col min="9218" max="9218" width="9.5" style="13" customWidth="1"/>
    <col min="9219" max="9219" width="44" style="13" customWidth="1"/>
    <col min="9220" max="9220" width="28.3984375" style="13" customWidth="1"/>
    <col min="9221" max="9221" width="5" style="13" customWidth="1"/>
    <col min="9222" max="9223" width="6.09765625" style="13" customWidth="1"/>
    <col min="9224" max="9467" width="9" style="13"/>
    <col min="9468" max="9468" width="6.3984375" style="13" customWidth="1"/>
    <col min="9469" max="9469" width="7.09765625" style="13" customWidth="1"/>
    <col min="9470" max="9470" width="9" style="13"/>
    <col min="9471" max="9471" width="11.69921875" style="13" customWidth="1"/>
    <col min="9472" max="9472" width="14.8984375" style="13" customWidth="1"/>
    <col min="9473" max="9473" width="13.09765625" style="13" customWidth="1"/>
    <col min="9474" max="9474" width="9.5" style="13" customWidth="1"/>
    <col min="9475" max="9475" width="44" style="13" customWidth="1"/>
    <col min="9476" max="9476" width="28.3984375" style="13" customWidth="1"/>
    <col min="9477" max="9477" width="5" style="13" customWidth="1"/>
    <col min="9478" max="9479" width="6.09765625" style="13" customWidth="1"/>
    <col min="9480" max="9723" width="9" style="13"/>
    <col min="9724" max="9724" width="6.3984375" style="13" customWidth="1"/>
    <col min="9725" max="9725" width="7.09765625" style="13" customWidth="1"/>
    <col min="9726" max="9726" width="9" style="13"/>
    <col min="9727" max="9727" width="11.69921875" style="13" customWidth="1"/>
    <col min="9728" max="9728" width="14.8984375" style="13" customWidth="1"/>
    <col min="9729" max="9729" width="13.09765625" style="13" customWidth="1"/>
    <col min="9730" max="9730" width="9.5" style="13" customWidth="1"/>
    <col min="9731" max="9731" width="44" style="13" customWidth="1"/>
    <col min="9732" max="9732" width="28.3984375" style="13" customWidth="1"/>
    <col min="9733" max="9733" width="5" style="13" customWidth="1"/>
    <col min="9734" max="9735" width="6.09765625" style="13" customWidth="1"/>
    <col min="9736" max="9979" width="9" style="13"/>
    <col min="9980" max="9980" width="6.3984375" style="13" customWidth="1"/>
    <col min="9981" max="9981" width="7.09765625" style="13" customWidth="1"/>
    <col min="9982" max="9982" width="9" style="13"/>
    <col min="9983" max="9983" width="11.69921875" style="13" customWidth="1"/>
    <col min="9984" max="9984" width="14.8984375" style="13" customWidth="1"/>
    <col min="9985" max="9985" width="13.09765625" style="13" customWidth="1"/>
    <col min="9986" max="9986" width="9.5" style="13" customWidth="1"/>
    <col min="9987" max="9987" width="44" style="13" customWidth="1"/>
    <col min="9988" max="9988" width="28.3984375" style="13" customWidth="1"/>
    <col min="9989" max="9989" width="5" style="13" customWidth="1"/>
    <col min="9990" max="9991" width="6.09765625" style="13" customWidth="1"/>
    <col min="9992" max="10235" width="9" style="13"/>
    <col min="10236" max="10236" width="6.3984375" style="13" customWidth="1"/>
    <col min="10237" max="10237" width="7.09765625" style="13" customWidth="1"/>
    <col min="10238" max="10238" width="9" style="13"/>
    <col min="10239" max="10239" width="11.69921875" style="13" customWidth="1"/>
    <col min="10240" max="10240" width="14.8984375" style="13" customWidth="1"/>
    <col min="10241" max="10241" width="13.09765625" style="13" customWidth="1"/>
    <col min="10242" max="10242" width="9.5" style="13" customWidth="1"/>
    <col min="10243" max="10243" width="44" style="13" customWidth="1"/>
    <col min="10244" max="10244" width="28.3984375" style="13" customWidth="1"/>
    <col min="10245" max="10245" width="5" style="13" customWidth="1"/>
    <col min="10246" max="10247" width="6.09765625" style="13" customWidth="1"/>
    <col min="10248" max="10491" width="9" style="13"/>
    <col min="10492" max="10492" width="6.3984375" style="13" customWidth="1"/>
    <col min="10493" max="10493" width="7.09765625" style="13" customWidth="1"/>
    <col min="10494" max="10494" width="9" style="13"/>
    <col min="10495" max="10495" width="11.69921875" style="13" customWidth="1"/>
    <col min="10496" max="10496" width="14.8984375" style="13" customWidth="1"/>
    <col min="10497" max="10497" width="13.09765625" style="13" customWidth="1"/>
    <col min="10498" max="10498" width="9.5" style="13" customWidth="1"/>
    <col min="10499" max="10499" width="44" style="13" customWidth="1"/>
    <col min="10500" max="10500" width="28.3984375" style="13" customWidth="1"/>
    <col min="10501" max="10501" width="5" style="13" customWidth="1"/>
    <col min="10502" max="10503" width="6.09765625" style="13" customWidth="1"/>
    <col min="10504" max="10747" width="9" style="13"/>
    <col min="10748" max="10748" width="6.3984375" style="13" customWidth="1"/>
    <col min="10749" max="10749" width="7.09765625" style="13" customWidth="1"/>
    <col min="10750" max="10750" width="9" style="13"/>
    <col min="10751" max="10751" width="11.69921875" style="13" customWidth="1"/>
    <col min="10752" max="10752" width="14.8984375" style="13" customWidth="1"/>
    <col min="10753" max="10753" width="13.09765625" style="13" customWidth="1"/>
    <col min="10754" max="10754" width="9.5" style="13" customWidth="1"/>
    <col min="10755" max="10755" width="44" style="13" customWidth="1"/>
    <col min="10756" max="10756" width="28.3984375" style="13" customWidth="1"/>
    <col min="10757" max="10757" width="5" style="13" customWidth="1"/>
    <col min="10758" max="10759" width="6.09765625" style="13" customWidth="1"/>
    <col min="10760" max="11003" width="9" style="13"/>
    <col min="11004" max="11004" width="6.3984375" style="13" customWidth="1"/>
    <col min="11005" max="11005" width="7.09765625" style="13" customWidth="1"/>
    <col min="11006" max="11006" width="9" style="13"/>
    <col min="11007" max="11007" width="11.69921875" style="13" customWidth="1"/>
    <col min="11008" max="11008" width="14.8984375" style="13" customWidth="1"/>
    <col min="11009" max="11009" width="13.09765625" style="13" customWidth="1"/>
    <col min="11010" max="11010" width="9.5" style="13" customWidth="1"/>
    <col min="11011" max="11011" width="44" style="13" customWidth="1"/>
    <col min="11012" max="11012" width="28.3984375" style="13" customWidth="1"/>
    <col min="11013" max="11013" width="5" style="13" customWidth="1"/>
    <col min="11014" max="11015" width="6.09765625" style="13" customWidth="1"/>
    <col min="11016" max="11259" width="9" style="13"/>
    <col min="11260" max="11260" width="6.3984375" style="13" customWidth="1"/>
    <col min="11261" max="11261" width="7.09765625" style="13" customWidth="1"/>
    <col min="11262" max="11262" width="9" style="13"/>
    <col min="11263" max="11263" width="11.69921875" style="13" customWidth="1"/>
    <col min="11264" max="11264" width="14.8984375" style="13" customWidth="1"/>
    <col min="11265" max="11265" width="13.09765625" style="13" customWidth="1"/>
    <col min="11266" max="11266" width="9.5" style="13" customWidth="1"/>
    <col min="11267" max="11267" width="44" style="13" customWidth="1"/>
    <col min="11268" max="11268" width="28.3984375" style="13" customWidth="1"/>
    <col min="11269" max="11269" width="5" style="13" customWidth="1"/>
    <col min="11270" max="11271" width="6.09765625" style="13" customWidth="1"/>
    <col min="11272" max="11515" width="9" style="13"/>
    <col min="11516" max="11516" width="6.3984375" style="13" customWidth="1"/>
    <col min="11517" max="11517" width="7.09765625" style="13" customWidth="1"/>
    <col min="11518" max="11518" width="9" style="13"/>
    <col min="11519" max="11519" width="11.69921875" style="13" customWidth="1"/>
    <col min="11520" max="11520" width="14.8984375" style="13" customWidth="1"/>
    <col min="11521" max="11521" width="13.09765625" style="13" customWidth="1"/>
    <col min="11522" max="11522" width="9.5" style="13" customWidth="1"/>
    <col min="11523" max="11523" width="44" style="13" customWidth="1"/>
    <col min="11524" max="11524" width="28.3984375" style="13" customWidth="1"/>
    <col min="11525" max="11525" width="5" style="13" customWidth="1"/>
    <col min="11526" max="11527" width="6.09765625" style="13" customWidth="1"/>
    <col min="11528" max="11771" width="9" style="13"/>
    <col min="11772" max="11772" width="6.3984375" style="13" customWidth="1"/>
    <col min="11773" max="11773" width="7.09765625" style="13" customWidth="1"/>
    <col min="11774" max="11774" width="9" style="13"/>
    <col min="11775" max="11775" width="11.69921875" style="13" customWidth="1"/>
    <col min="11776" max="11776" width="14.8984375" style="13" customWidth="1"/>
    <col min="11777" max="11777" width="13.09765625" style="13" customWidth="1"/>
    <col min="11778" max="11778" width="9.5" style="13" customWidth="1"/>
    <col min="11779" max="11779" width="44" style="13" customWidth="1"/>
    <col min="11780" max="11780" width="28.3984375" style="13" customWidth="1"/>
    <col min="11781" max="11781" width="5" style="13" customWidth="1"/>
    <col min="11782" max="11783" width="6.09765625" style="13" customWidth="1"/>
    <col min="11784" max="12027" width="9" style="13"/>
    <col min="12028" max="12028" width="6.3984375" style="13" customWidth="1"/>
    <col min="12029" max="12029" width="7.09765625" style="13" customWidth="1"/>
    <col min="12030" max="12030" width="9" style="13"/>
    <col min="12031" max="12031" width="11.69921875" style="13" customWidth="1"/>
    <col min="12032" max="12032" width="14.8984375" style="13" customWidth="1"/>
    <col min="12033" max="12033" width="13.09765625" style="13" customWidth="1"/>
    <col min="12034" max="12034" width="9.5" style="13" customWidth="1"/>
    <col min="12035" max="12035" width="44" style="13" customWidth="1"/>
    <col min="12036" max="12036" width="28.3984375" style="13" customWidth="1"/>
    <col min="12037" max="12037" width="5" style="13" customWidth="1"/>
    <col min="12038" max="12039" width="6.09765625" style="13" customWidth="1"/>
    <col min="12040" max="12283" width="9" style="13"/>
    <col min="12284" max="12284" width="6.3984375" style="13" customWidth="1"/>
    <col min="12285" max="12285" width="7.09765625" style="13" customWidth="1"/>
    <col min="12286" max="12286" width="9" style="13"/>
    <col min="12287" max="12287" width="11.69921875" style="13" customWidth="1"/>
    <col min="12288" max="12288" width="14.8984375" style="13" customWidth="1"/>
    <col min="12289" max="12289" width="13.09765625" style="13" customWidth="1"/>
    <col min="12290" max="12290" width="9.5" style="13" customWidth="1"/>
    <col min="12291" max="12291" width="44" style="13" customWidth="1"/>
    <col min="12292" max="12292" width="28.3984375" style="13" customWidth="1"/>
    <col min="12293" max="12293" width="5" style="13" customWidth="1"/>
    <col min="12294" max="12295" width="6.09765625" style="13" customWidth="1"/>
    <col min="12296" max="12539" width="9" style="13"/>
    <col min="12540" max="12540" width="6.3984375" style="13" customWidth="1"/>
    <col min="12541" max="12541" width="7.09765625" style="13" customWidth="1"/>
    <col min="12542" max="12542" width="9" style="13"/>
    <col min="12543" max="12543" width="11.69921875" style="13" customWidth="1"/>
    <col min="12544" max="12544" width="14.8984375" style="13" customWidth="1"/>
    <col min="12545" max="12545" width="13.09765625" style="13" customWidth="1"/>
    <col min="12546" max="12546" width="9.5" style="13" customWidth="1"/>
    <col min="12547" max="12547" width="44" style="13" customWidth="1"/>
    <col min="12548" max="12548" width="28.3984375" style="13" customWidth="1"/>
    <col min="12549" max="12549" width="5" style="13" customWidth="1"/>
    <col min="12550" max="12551" width="6.09765625" style="13" customWidth="1"/>
    <col min="12552" max="12795" width="9" style="13"/>
    <col min="12796" max="12796" width="6.3984375" style="13" customWidth="1"/>
    <col min="12797" max="12797" width="7.09765625" style="13" customWidth="1"/>
    <col min="12798" max="12798" width="9" style="13"/>
    <col min="12799" max="12799" width="11.69921875" style="13" customWidth="1"/>
    <col min="12800" max="12800" width="14.8984375" style="13" customWidth="1"/>
    <col min="12801" max="12801" width="13.09765625" style="13" customWidth="1"/>
    <col min="12802" max="12802" width="9.5" style="13" customWidth="1"/>
    <col min="12803" max="12803" width="44" style="13" customWidth="1"/>
    <col min="12804" max="12804" width="28.3984375" style="13" customWidth="1"/>
    <col min="12805" max="12805" width="5" style="13" customWidth="1"/>
    <col min="12806" max="12807" width="6.09765625" style="13" customWidth="1"/>
    <col min="12808" max="13051" width="9" style="13"/>
    <col min="13052" max="13052" width="6.3984375" style="13" customWidth="1"/>
    <col min="13053" max="13053" width="7.09765625" style="13" customWidth="1"/>
    <col min="13054" max="13054" width="9" style="13"/>
    <col min="13055" max="13055" width="11.69921875" style="13" customWidth="1"/>
    <col min="13056" max="13056" width="14.8984375" style="13" customWidth="1"/>
    <col min="13057" max="13057" width="13.09765625" style="13" customWidth="1"/>
    <col min="13058" max="13058" width="9.5" style="13" customWidth="1"/>
    <col min="13059" max="13059" width="44" style="13" customWidth="1"/>
    <col min="13060" max="13060" width="28.3984375" style="13" customWidth="1"/>
    <col min="13061" max="13061" width="5" style="13" customWidth="1"/>
    <col min="13062" max="13063" width="6.09765625" style="13" customWidth="1"/>
    <col min="13064" max="13307" width="9" style="13"/>
    <col min="13308" max="13308" width="6.3984375" style="13" customWidth="1"/>
    <col min="13309" max="13309" width="7.09765625" style="13" customWidth="1"/>
    <col min="13310" max="13310" width="9" style="13"/>
    <col min="13311" max="13311" width="11.69921875" style="13" customWidth="1"/>
    <col min="13312" max="13312" width="14.8984375" style="13" customWidth="1"/>
    <col min="13313" max="13313" width="13.09765625" style="13" customWidth="1"/>
    <col min="13314" max="13314" width="9.5" style="13" customWidth="1"/>
    <col min="13315" max="13315" width="44" style="13" customWidth="1"/>
    <col min="13316" max="13316" width="28.3984375" style="13" customWidth="1"/>
    <col min="13317" max="13317" width="5" style="13" customWidth="1"/>
    <col min="13318" max="13319" width="6.09765625" style="13" customWidth="1"/>
    <col min="13320" max="13563" width="9" style="13"/>
    <col min="13564" max="13564" width="6.3984375" style="13" customWidth="1"/>
    <col min="13565" max="13565" width="7.09765625" style="13" customWidth="1"/>
    <col min="13566" max="13566" width="9" style="13"/>
    <col min="13567" max="13567" width="11.69921875" style="13" customWidth="1"/>
    <col min="13568" max="13568" width="14.8984375" style="13" customWidth="1"/>
    <col min="13569" max="13569" width="13.09765625" style="13" customWidth="1"/>
    <col min="13570" max="13570" width="9.5" style="13" customWidth="1"/>
    <col min="13571" max="13571" width="44" style="13" customWidth="1"/>
    <col min="13572" max="13572" width="28.3984375" style="13" customWidth="1"/>
    <col min="13573" max="13573" width="5" style="13" customWidth="1"/>
    <col min="13574" max="13575" width="6.09765625" style="13" customWidth="1"/>
    <col min="13576" max="13819" width="9" style="13"/>
    <col min="13820" max="13820" width="6.3984375" style="13" customWidth="1"/>
    <col min="13821" max="13821" width="7.09765625" style="13" customWidth="1"/>
    <col min="13822" max="13822" width="9" style="13"/>
    <col min="13823" max="13823" width="11.69921875" style="13" customWidth="1"/>
    <col min="13824" max="13824" width="14.8984375" style="13" customWidth="1"/>
    <col min="13825" max="13825" width="13.09765625" style="13" customWidth="1"/>
    <col min="13826" max="13826" width="9.5" style="13" customWidth="1"/>
    <col min="13827" max="13827" width="44" style="13" customWidth="1"/>
    <col min="13828" max="13828" width="28.3984375" style="13" customWidth="1"/>
    <col min="13829" max="13829" width="5" style="13" customWidth="1"/>
    <col min="13830" max="13831" width="6.09765625" style="13" customWidth="1"/>
    <col min="13832" max="14075" width="9" style="13"/>
    <col min="14076" max="14076" width="6.3984375" style="13" customWidth="1"/>
    <col min="14077" max="14077" width="7.09765625" style="13" customWidth="1"/>
    <col min="14078" max="14078" width="9" style="13"/>
    <col min="14079" max="14079" width="11.69921875" style="13" customWidth="1"/>
    <col min="14080" max="14080" width="14.8984375" style="13" customWidth="1"/>
    <col min="14081" max="14081" width="13.09765625" style="13" customWidth="1"/>
    <col min="14082" max="14082" width="9.5" style="13" customWidth="1"/>
    <col min="14083" max="14083" width="44" style="13" customWidth="1"/>
    <col min="14084" max="14084" width="28.3984375" style="13" customWidth="1"/>
    <col min="14085" max="14085" width="5" style="13" customWidth="1"/>
    <col min="14086" max="14087" width="6.09765625" style="13" customWidth="1"/>
    <col min="14088" max="14331" width="9" style="13"/>
    <col min="14332" max="14332" width="6.3984375" style="13" customWidth="1"/>
    <col min="14333" max="14333" width="7.09765625" style="13" customWidth="1"/>
    <col min="14334" max="14334" width="9" style="13"/>
    <col min="14335" max="14335" width="11.69921875" style="13" customWidth="1"/>
    <col min="14336" max="14336" width="14.8984375" style="13" customWidth="1"/>
    <col min="14337" max="14337" width="13.09765625" style="13" customWidth="1"/>
    <col min="14338" max="14338" width="9.5" style="13" customWidth="1"/>
    <col min="14339" max="14339" width="44" style="13" customWidth="1"/>
    <col min="14340" max="14340" width="28.3984375" style="13" customWidth="1"/>
    <col min="14341" max="14341" width="5" style="13" customWidth="1"/>
    <col min="14342" max="14343" width="6.09765625" style="13" customWidth="1"/>
    <col min="14344" max="14587" width="9" style="13"/>
    <col min="14588" max="14588" width="6.3984375" style="13" customWidth="1"/>
    <col min="14589" max="14589" width="7.09765625" style="13" customWidth="1"/>
    <col min="14590" max="14590" width="9" style="13"/>
    <col min="14591" max="14591" width="11.69921875" style="13" customWidth="1"/>
    <col min="14592" max="14592" width="14.8984375" style="13" customWidth="1"/>
    <col min="14593" max="14593" width="13.09765625" style="13" customWidth="1"/>
    <col min="14594" max="14594" width="9.5" style="13" customWidth="1"/>
    <col min="14595" max="14595" width="44" style="13" customWidth="1"/>
    <col min="14596" max="14596" width="28.3984375" style="13" customWidth="1"/>
    <col min="14597" max="14597" width="5" style="13" customWidth="1"/>
    <col min="14598" max="14599" width="6.09765625" style="13" customWidth="1"/>
    <col min="14600" max="14843" width="9" style="13"/>
    <col min="14844" max="14844" width="6.3984375" style="13" customWidth="1"/>
    <col min="14845" max="14845" width="7.09765625" style="13" customWidth="1"/>
    <col min="14846" max="14846" width="9" style="13"/>
    <col min="14847" max="14847" width="11.69921875" style="13" customWidth="1"/>
    <col min="14848" max="14848" width="14.8984375" style="13" customWidth="1"/>
    <col min="14849" max="14849" width="13.09765625" style="13" customWidth="1"/>
    <col min="14850" max="14850" width="9.5" style="13" customWidth="1"/>
    <col min="14851" max="14851" width="44" style="13" customWidth="1"/>
    <col min="14852" max="14852" width="28.3984375" style="13" customWidth="1"/>
    <col min="14853" max="14853" width="5" style="13" customWidth="1"/>
    <col min="14854" max="14855" width="6.09765625" style="13" customWidth="1"/>
    <col min="14856" max="15099" width="9" style="13"/>
    <col min="15100" max="15100" width="6.3984375" style="13" customWidth="1"/>
    <col min="15101" max="15101" width="7.09765625" style="13" customWidth="1"/>
    <col min="15102" max="15102" width="9" style="13"/>
    <col min="15103" max="15103" width="11.69921875" style="13" customWidth="1"/>
    <col min="15104" max="15104" width="14.8984375" style="13" customWidth="1"/>
    <col min="15105" max="15105" width="13.09765625" style="13" customWidth="1"/>
    <col min="15106" max="15106" width="9.5" style="13" customWidth="1"/>
    <col min="15107" max="15107" width="44" style="13" customWidth="1"/>
    <col min="15108" max="15108" width="28.3984375" style="13" customWidth="1"/>
    <col min="15109" max="15109" width="5" style="13" customWidth="1"/>
    <col min="15110" max="15111" width="6.09765625" style="13" customWidth="1"/>
    <col min="15112" max="15355" width="9" style="13"/>
    <col min="15356" max="15356" width="6.3984375" style="13" customWidth="1"/>
    <col min="15357" max="15357" width="7.09765625" style="13" customWidth="1"/>
    <col min="15358" max="15358" width="9" style="13"/>
    <col min="15359" max="15359" width="11.69921875" style="13" customWidth="1"/>
    <col min="15360" max="15360" width="14.8984375" style="13" customWidth="1"/>
    <col min="15361" max="15361" width="13.09765625" style="13" customWidth="1"/>
    <col min="15362" max="15362" width="9.5" style="13" customWidth="1"/>
    <col min="15363" max="15363" width="44" style="13" customWidth="1"/>
    <col min="15364" max="15364" width="28.3984375" style="13" customWidth="1"/>
    <col min="15365" max="15365" width="5" style="13" customWidth="1"/>
    <col min="15366" max="15367" width="6.09765625" style="13" customWidth="1"/>
    <col min="15368" max="15611" width="9" style="13"/>
    <col min="15612" max="15612" width="6.3984375" style="13" customWidth="1"/>
    <col min="15613" max="15613" width="7.09765625" style="13" customWidth="1"/>
    <col min="15614" max="15614" width="9" style="13"/>
    <col min="15615" max="15615" width="11.69921875" style="13" customWidth="1"/>
    <col min="15616" max="15616" width="14.8984375" style="13" customWidth="1"/>
    <col min="15617" max="15617" width="13.09765625" style="13" customWidth="1"/>
    <col min="15618" max="15618" width="9.5" style="13" customWidth="1"/>
    <col min="15619" max="15619" width="44" style="13" customWidth="1"/>
    <col min="15620" max="15620" width="28.3984375" style="13" customWidth="1"/>
    <col min="15621" max="15621" width="5" style="13" customWidth="1"/>
    <col min="15622" max="15623" width="6.09765625" style="13" customWidth="1"/>
    <col min="15624" max="15867" width="9" style="13"/>
    <col min="15868" max="15868" width="6.3984375" style="13" customWidth="1"/>
    <col min="15869" max="15869" width="7.09765625" style="13" customWidth="1"/>
    <col min="15870" max="15870" width="9" style="13"/>
    <col min="15871" max="15871" width="11.69921875" style="13" customWidth="1"/>
    <col min="15872" max="15872" width="14.8984375" style="13" customWidth="1"/>
    <col min="15873" max="15873" width="13.09765625" style="13" customWidth="1"/>
    <col min="15874" max="15874" width="9.5" style="13" customWidth="1"/>
    <col min="15875" max="15875" width="44" style="13" customWidth="1"/>
    <col min="15876" max="15876" width="28.3984375" style="13" customWidth="1"/>
    <col min="15877" max="15877" width="5" style="13" customWidth="1"/>
    <col min="15878" max="15879" width="6.09765625" style="13" customWidth="1"/>
    <col min="15880" max="16123" width="9" style="13"/>
    <col min="16124" max="16124" width="6.3984375" style="13" customWidth="1"/>
    <col min="16125" max="16125" width="7.09765625" style="13" customWidth="1"/>
    <col min="16126" max="16126" width="9" style="13"/>
    <col min="16127" max="16127" width="11.69921875" style="13" customWidth="1"/>
    <col min="16128" max="16128" width="14.8984375" style="13" customWidth="1"/>
    <col min="16129" max="16129" width="13.09765625" style="13" customWidth="1"/>
    <col min="16130" max="16130" width="9.5" style="13" customWidth="1"/>
    <col min="16131" max="16131" width="44" style="13" customWidth="1"/>
    <col min="16132" max="16132" width="28.3984375" style="13" customWidth="1"/>
    <col min="16133" max="16133" width="5" style="13" customWidth="1"/>
    <col min="16134" max="16135" width="6.09765625" style="13" customWidth="1"/>
    <col min="16136" max="16384" width="9" style="13"/>
  </cols>
  <sheetData>
    <row r="1" spans="1:7" ht="19.95" customHeight="1">
      <c r="A1" s="233" t="str">
        <f>'リレー名簿（当日名簿変更はここ）'!A2</f>
        <v>令和4年度なんじょうカップ</v>
      </c>
      <c r="B1" s="233"/>
      <c r="C1" s="233"/>
      <c r="D1" s="233"/>
      <c r="E1" s="46"/>
      <c r="F1" s="46"/>
      <c r="G1" s="46"/>
    </row>
    <row r="2" spans="1:7" ht="28.5" customHeight="1">
      <c r="A2" s="233" t="s">
        <v>159</v>
      </c>
      <c r="B2" s="233"/>
      <c r="C2" s="233"/>
      <c r="D2" s="233"/>
      <c r="E2" s="12"/>
      <c r="F2" s="12"/>
      <c r="G2" s="12"/>
    </row>
    <row r="3" spans="1:7" ht="8.25" customHeight="1"/>
    <row r="4" spans="1:7" ht="31.2" customHeight="1">
      <c r="A4" s="15" t="s">
        <v>20</v>
      </c>
      <c r="B4" s="15" t="s">
        <v>9</v>
      </c>
      <c r="C4" s="15" t="s">
        <v>10</v>
      </c>
      <c r="D4" s="15" t="s">
        <v>26</v>
      </c>
      <c r="E4" s="156"/>
    </row>
    <row r="5" spans="1:7" ht="22.5" customHeight="1">
      <c r="A5" s="15">
        <v>1</v>
      </c>
      <c r="B5" s="17">
        <f>VLOOKUP(A5,'6'!$A$7:$G$31,3,0)</f>
        <v>10</v>
      </c>
      <c r="C5" s="47" t="str">
        <f>IFERROR(VLOOKUP(A5,'6'!$A$7:$G$31,6,0),"")</f>
        <v>大里北小学校Ｂ</v>
      </c>
      <c r="D5" s="155">
        <f>IFERROR(VLOOKUP(A5,'6'!$A$7:$G$31,7,0),"")</f>
        <v>1.4699074074074074E-2</v>
      </c>
      <c r="E5" s="33"/>
    </row>
    <row r="6" spans="1:7" ht="22.5" customHeight="1">
      <c r="A6" s="15">
        <v>2</v>
      </c>
      <c r="B6" s="17">
        <f>VLOOKUP(A6,'6'!$A$7:$G$31,3,0)</f>
        <v>2</v>
      </c>
      <c r="C6" s="47" t="str">
        <f>IFERROR(VLOOKUP(A6,'6'!$A$7:$G$31,6,0),"")</f>
        <v>翔南小学校A</v>
      </c>
      <c r="D6" s="155">
        <f>IFERROR(VLOOKUP(A6,'6'!$A$7:$G$31,7,0),"")</f>
        <v>1.4826388888888889E-2</v>
      </c>
      <c r="E6" s="33"/>
    </row>
    <row r="7" spans="1:7" ht="22.5" customHeight="1">
      <c r="A7" s="15">
        <v>3</v>
      </c>
      <c r="B7" s="17">
        <f>VLOOKUP(A7,'6'!$A$7:$G$31,3,0)</f>
        <v>8</v>
      </c>
      <c r="C7" s="47" t="str">
        <f>IFERROR(VLOOKUP(A7,'6'!$A$7:$G$31,6,0),"")</f>
        <v>玉城小学校A</v>
      </c>
      <c r="D7" s="155">
        <f>IFERROR(VLOOKUP(A7,'6'!$A$7:$G$31,7,0),"")</f>
        <v>1.4930555555555556E-2</v>
      </c>
      <c r="E7" s="33"/>
    </row>
    <row r="8" spans="1:7" ht="22.5" customHeight="1">
      <c r="A8" s="15">
        <v>4</v>
      </c>
      <c r="B8" s="17">
        <f>VLOOKUP(A8,'6'!$A$7:$G$31,3,0)</f>
        <v>4</v>
      </c>
      <c r="C8" s="47" t="str">
        <f>IFERROR(VLOOKUP(A8,'6'!$A$7:$G$31,6,0),"")</f>
        <v>大里南小学校A</v>
      </c>
      <c r="D8" s="155">
        <f>IFERROR(VLOOKUP(A8,'6'!$A$7:$G$31,7,0),"")</f>
        <v>1.5046296296296295E-2</v>
      </c>
      <c r="E8" s="33"/>
    </row>
    <row r="9" spans="1:7" ht="22.5" customHeight="1">
      <c r="A9" s="15">
        <v>5</v>
      </c>
      <c r="B9" s="17">
        <f>VLOOKUP(A9,'6'!$A$7:$G$31,3,0)</f>
        <v>1</v>
      </c>
      <c r="C9" s="47" t="str">
        <f>IFERROR(VLOOKUP(A9,'6'!$A$7:$G$31,6,0),"")</f>
        <v>百名小学校</v>
      </c>
      <c r="D9" s="155">
        <f>IFERROR(VLOOKUP(A9,'6'!$A$7:$G$31,7,0),"")</f>
        <v>1.5162037037037036E-2</v>
      </c>
      <c r="E9" s="33"/>
    </row>
    <row r="10" spans="1:7" ht="22.5" customHeight="1">
      <c r="A10" s="15">
        <v>6</v>
      </c>
      <c r="B10" s="17">
        <f>VLOOKUP(A10,'6'!$A$7:$G$31,3,0)</f>
        <v>3</v>
      </c>
      <c r="C10" s="47" t="str">
        <f>IFERROR(VLOOKUP(A10,'6'!$A$7:$G$31,6,0),"")</f>
        <v>翔南小学校Ｂ</v>
      </c>
      <c r="D10" s="155">
        <f>IFERROR(VLOOKUP(A10,'6'!$A$7:$G$31,7,0),"")</f>
        <v>1.5219907407407409E-2</v>
      </c>
      <c r="E10" s="33"/>
    </row>
    <row r="11" spans="1:7" ht="22.5" customHeight="1">
      <c r="A11" s="15">
        <v>7</v>
      </c>
      <c r="B11" s="17">
        <f>VLOOKUP(A11,'6'!$A$7:$G$31,3,0)</f>
        <v>16</v>
      </c>
      <c r="C11" s="47" t="str">
        <f>IFERROR(VLOOKUP(A11,'6'!$A$7:$G$31,6,0),"")</f>
        <v>津嘉山小学校A</v>
      </c>
      <c r="D11" s="155">
        <f>IFERROR(VLOOKUP(A11,'6'!$A$7:$G$31,7,0),"")</f>
        <v>1.5266203703703705E-2</v>
      </c>
      <c r="E11" s="33"/>
    </row>
    <row r="12" spans="1:7" ht="22.5" customHeight="1">
      <c r="A12" s="15">
        <v>8</v>
      </c>
      <c r="B12" s="17">
        <f>VLOOKUP(A12,'6'!$A$7:$G$31,3,0)</f>
        <v>5</v>
      </c>
      <c r="C12" s="47" t="str">
        <f>IFERROR(VLOOKUP(A12,'6'!$A$7:$G$31,6,0),"")</f>
        <v>久高小学校</v>
      </c>
      <c r="D12" s="155">
        <f>IFERROR(VLOOKUP(A12,'6'!$A$7:$G$31,7,0),"")</f>
        <v>1.5277777777777777E-2</v>
      </c>
      <c r="E12" s="33"/>
    </row>
    <row r="13" spans="1:7" ht="22.5" customHeight="1">
      <c r="A13" s="15">
        <v>9</v>
      </c>
      <c r="B13" s="17">
        <f>VLOOKUP(A13,'6'!$A$7:$G$31,3,0)</f>
        <v>9</v>
      </c>
      <c r="C13" s="47" t="str">
        <f>IFERROR(VLOOKUP(A13,'6'!$A$7:$G$31,6,0),"")</f>
        <v>玉城小学校Ｂ</v>
      </c>
      <c r="D13" s="155">
        <f>IFERROR(VLOOKUP(A13,'6'!$A$7:$G$31,7,0),"")</f>
        <v>1.539351851851852E-2</v>
      </c>
      <c r="E13" s="33"/>
    </row>
    <row r="14" spans="1:7" ht="22.5" customHeight="1">
      <c r="A14" s="15">
        <v>10</v>
      </c>
      <c r="B14" s="17">
        <f>VLOOKUP(A14,'6'!$A$7:$G$31,3,0)</f>
        <v>12</v>
      </c>
      <c r="C14" s="47" t="str">
        <f>IFERROR(VLOOKUP(A14,'6'!$A$7:$G$31,6,0),"")</f>
        <v>北丘小学校A</v>
      </c>
      <c r="D14" s="155">
        <f>IFERROR(VLOOKUP(A14,'6'!$A$7:$G$31,7,0),"")</f>
        <v>1.545138888888889E-2</v>
      </c>
      <c r="E14" s="33"/>
    </row>
    <row r="15" spans="1:7" ht="22.5" customHeight="1">
      <c r="A15" s="15">
        <v>11</v>
      </c>
      <c r="B15" s="17">
        <f>VLOOKUP(A15,'6'!$A$7:$G$31,3,0)</f>
        <v>7</v>
      </c>
      <c r="C15" s="47" t="str">
        <f>IFERROR(VLOOKUP(A15,'6'!$A$7:$G$31,6,0),"")</f>
        <v>知念小学校Ｂ</v>
      </c>
      <c r="D15" s="155">
        <f>IFERROR(VLOOKUP(A15,'6'!$A$7:$G$31,7,0),"")</f>
        <v>1.5509259259259257E-2</v>
      </c>
      <c r="E15" s="33"/>
    </row>
    <row r="16" spans="1:7" ht="22.5" customHeight="1">
      <c r="A16" s="15">
        <v>12</v>
      </c>
      <c r="B16" s="17">
        <f>VLOOKUP(A16,'6'!$A$7:$G$31,3,0)</f>
        <v>15</v>
      </c>
      <c r="C16" s="47" t="str">
        <f>IFERROR(VLOOKUP(A16,'6'!$A$7:$G$31,6,0),"")</f>
        <v>佐敷小Ｂ</v>
      </c>
      <c r="D16" s="155">
        <f>IFERROR(VLOOKUP(A16,'6'!$A$7:$G$31,7,0),"")</f>
        <v>1.577546296296296E-2</v>
      </c>
      <c r="E16" s="33"/>
    </row>
    <row r="17" spans="1:5" ht="22.5" customHeight="1">
      <c r="A17" s="15">
        <v>13</v>
      </c>
      <c r="B17" s="17">
        <f>VLOOKUP(A17,'6'!$A$7:$G$31,3,0)</f>
        <v>20</v>
      </c>
      <c r="C17" s="47" t="str">
        <f>IFERROR(VLOOKUP(A17,'6'!$A$7:$G$31,6,0),"")</f>
        <v>与那原小学校B</v>
      </c>
      <c r="D17" s="155">
        <f>IFERROR(VLOOKUP(A17,'6'!$A$7:$G$31,7,0),"")</f>
        <v>1.5856481481481482E-2</v>
      </c>
      <c r="E17" s="33"/>
    </row>
    <row r="18" spans="1:5" ht="22.5" customHeight="1">
      <c r="A18" s="15">
        <v>14</v>
      </c>
      <c r="B18" s="17">
        <f>VLOOKUP(A18,'6'!$A$7:$G$31,3,0)</f>
        <v>11</v>
      </c>
      <c r="C18" s="47" t="str">
        <f>IFERROR(VLOOKUP(A18,'6'!$A$7:$G$31,6,0),"")</f>
        <v>大里北小学校A</v>
      </c>
      <c r="D18" s="155">
        <f>IFERROR(VLOOKUP(A18,'6'!$A$7:$G$31,7,0),"")</f>
        <v>1.5972222222222224E-2</v>
      </c>
      <c r="E18" s="33"/>
    </row>
    <row r="19" spans="1:5" ht="22.5" customHeight="1">
      <c r="A19" s="15">
        <v>15</v>
      </c>
      <c r="B19" s="17">
        <f>VLOOKUP(A19,'6'!$A$7:$G$31,3,0)</f>
        <v>14</v>
      </c>
      <c r="C19" s="47" t="str">
        <f>IFERROR(VLOOKUP(A19,'6'!$A$7:$G$31,6,0),"")</f>
        <v>佐敷小A</v>
      </c>
      <c r="D19" s="155">
        <f>IFERROR(VLOOKUP(A19,'6'!$A$7:$G$31,7,0),"")</f>
        <v>1.5983796296296295E-2</v>
      </c>
      <c r="E19" s="33"/>
    </row>
    <row r="20" spans="1:5" ht="22.5" customHeight="1">
      <c r="A20" s="15">
        <v>16</v>
      </c>
      <c r="B20" s="17">
        <f>VLOOKUP(A20,'6'!$A$7:$G$31,3,0)</f>
        <v>6</v>
      </c>
      <c r="C20" s="47" t="str">
        <f>IFERROR(VLOOKUP(A20,'6'!$A$7:$G$31,6,0),"")</f>
        <v>知念小学校A</v>
      </c>
      <c r="D20" s="155">
        <f>IFERROR(VLOOKUP(A20,'6'!$A$7:$G$31,7,0),"")</f>
        <v>1.6087962962962964E-2</v>
      </c>
      <c r="E20" s="33"/>
    </row>
    <row r="21" spans="1:5" ht="22.5" customHeight="1">
      <c r="A21" s="15">
        <v>17</v>
      </c>
      <c r="B21" s="17">
        <f>VLOOKUP(A21,'6'!$A$7:$G$31,3,0)</f>
        <v>17</v>
      </c>
      <c r="C21" s="47" t="str">
        <f>IFERROR(VLOOKUP(A21,'6'!$A$7:$G$31,6,0),"")</f>
        <v>津嘉山小学校B</v>
      </c>
      <c r="D21" s="155">
        <f>IFERROR(VLOOKUP(A21,'6'!$A$7:$G$31,7,0),"")</f>
        <v>1.6203703703703703E-2</v>
      </c>
      <c r="E21" s="33"/>
    </row>
    <row r="22" spans="1:5" ht="22.5" customHeight="1">
      <c r="A22" s="15">
        <v>18</v>
      </c>
      <c r="B22" s="17">
        <f>VLOOKUP(A22,'6'!$A$7:$G$31,3,0)</f>
        <v>19</v>
      </c>
      <c r="C22" s="47" t="str">
        <f>IFERROR(VLOOKUP(A22,'6'!$A$7:$G$31,6,0),"")</f>
        <v>与那原小学校A</v>
      </c>
      <c r="D22" s="155">
        <f>IFERROR(VLOOKUP(A22,'6'!$A$7:$G$31,7,0),"")</f>
        <v>1.621527777777778E-2</v>
      </c>
    </row>
    <row r="23" spans="1:5" ht="22.5" customHeight="1">
      <c r="A23" s="15">
        <v>19</v>
      </c>
      <c r="B23" s="17">
        <f>VLOOKUP(A23,'6'!$A$7:$G$31,3,0)</f>
        <v>18</v>
      </c>
      <c r="C23" s="47" t="str">
        <f>IFERROR(VLOOKUP(A23,'6'!$A$7:$G$31,6,0),"")</f>
        <v>馬天小学校</v>
      </c>
      <c r="D23" s="155">
        <f>IFERROR(VLOOKUP(A23,'6'!$A$7:$G$31,7,0),"")</f>
        <v>1.622685185185185E-2</v>
      </c>
    </row>
    <row r="24" spans="1:5" ht="22.5" customHeight="1">
      <c r="A24" s="15">
        <v>20</v>
      </c>
      <c r="B24" s="17">
        <f>VLOOKUP(A24,'6'!$A$7:$G$31,3,0)</f>
        <v>13</v>
      </c>
      <c r="C24" s="47" t="str">
        <f>IFERROR(VLOOKUP(A24,'6'!$A$7:$G$31,6,0),"")</f>
        <v>北丘小学校B</v>
      </c>
      <c r="D24" s="155">
        <f>IFERROR(VLOOKUP(A24,'6'!$A$7:$G$31,7,0),"")</f>
        <v>1.6493055555555556E-2</v>
      </c>
    </row>
    <row r="25" spans="1:5" ht="22.5" customHeight="1"/>
  </sheetData>
  <sheetProtection formatCells="0" formatColumns="0" formatRows="0"/>
  <autoFilter ref="A4:D24" xr:uid="{0ECE6EF1-91F8-4657-8363-6F8198AD1FE3}">
    <sortState xmlns:xlrd2="http://schemas.microsoft.com/office/spreadsheetml/2017/richdata2" ref="A5:D24">
      <sortCondition ref="B4:B24"/>
    </sortState>
  </autoFilter>
  <mergeCells count="2">
    <mergeCell ref="A1:D1"/>
    <mergeCell ref="A2:D2"/>
  </mergeCells>
  <phoneticPr fontId="3"/>
  <pageMargins left="0.9055118110236221" right="0.39370078740157483" top="0.78740157480314965" bottom="0.98425196850393704" header="0.51181102362204722" footer="0.51181102362204722"/>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AF02-D451-424B-BBC5-9AF7BF9BBC10}">
  <dimension ref="A2:F24"/>
  <sheetViews>
    <sheetView view="pageBreakPreview" topLeftCell="A2" zoomScale="55" zoomScaleNormal="70" zoomScaleSheetLayoutView="55" workbookViewId="0">
      <selection activeCell="M19" sqref="M19"/>
    </sheetView>
  </sheetViews>
  <sheetFormatPr defaultRowHeight="18"/>
  <cols>
    <col min="1" max="1" width="16.8984375" customWidth="1"/>
    <col min="2" max="2" width="10.69921875" customWidth="1"/>
    <col min="3" max="3" width="10.5" customWidth="1"/>
    <col min="4" max="4" width="33.69921875" customWidth="1"/>
    <col min="5" max="5" width="6.3984375" bestFit="1" customWidth="1"/>
  </cols>
  <sheetData>
    <row r="2" spans="1:6" ht="57.6">
      <c r="A2" s="213" t="s">
        <v>0</v>
      </c>
      <c r="B2" s="213"/>
      <c r="C2" s="213"/>
      <c r="D2" s="213"/>
      <c r="E2" s="213"/>
    </row>
    <row r="3" spans="1:6" ht="9" customHeight="1"/>
    <row r="4" spans="1:6" ht="40.200000000000003" customHeight="1">
      <c r="A4" s="214" t="s">
        <v>4</v>
      </c>
      <c r="B4" s="214"/>
      <c r="C4" s="214"/>
      <c r="D4" s="214"/>
      <c r="E4" s="214"/>
    </row>
    <row r="5" spans="1:6" ht="23.4" customHeight="1">
      <c r="A5" s="2"/>
      <c r="B5" s="2"/>
      <c r="C5" s="2"/>
      <c r="D5" s="2"/>
      <c r="E5" s="2"/>
    </row>
    <row r="6" spans="1:6" ht="23.4" customHeight="1">
      <c r="A6" s="1"/>
      <c r="B6" s="1"/>
      <c r="C6" s="1"/>
      <c r="D6" s="1"/>
      <c r="E6" s="1"/>
    </row>
    <row r="7" spans="1:6" ht="40.200000000000003" customHeight="1">
      <c r="A7" s="211" t="s">
        <v>157</v>
      </c>
      <c r="B7" s="211"/>
      <c r="C7" s="211"/>
    </row>
    <row r="8" spans="1:6" ht="40.200000000000003" customHeight="1">
      <c r="A8" s="48">
        <v>1</v>
      </c>
      <c r="B8" s="49">
        <v>2</v>
      </c>
      <c r="C8" s="3" t="s">
        <v>1</v>
      </c>
      <c r="D8" s="57">
        <f ca="1">VLOOKUP(B8,INDIRECT(A8&amp;"!B7:H31"),7,0)</f>
        <v>2.3263888888888887E-3</v>
      </c>
      <c r="E8" s="3"/>
      <c r="F8" s="3"/>
    </row>
    <row r="9" spans="1:6" ht="40.200000000000003" customHeight="1">
      <c r="A9" s="221" t="str">
        <f ca="1">VLOOKUP(B8,INDIRECT(A8&amp;"!B7:H31"),5,0)</f>
        <v>翔南小学校A</v>
      </c>
      <c r="B9" s="221"/>
      <c r="C9" s="221"/>
      <c r="D9" s="58" t="str">
        <f ca="1">VLOOKUP(B8,INDIRECT(A8&amp;"!B7:H31"),3,0)</f>
        <v>松田　凛愛</v>
      </c>
      <c r="E9" s="5" t="s">
        <v>2</v>
      </c>
    </row>
    <row r="10" spans="1:6" ht="40.200000000000003" customHeight="1">
      <c r="E10" s="5"/>
    </row>
    <row r="11" spans="1:6">
      <c r="E11" s="4"/>
    </row>
    <row r="12" spans="1:6" ht="69">
      <c r="A12" s="220" t="s">
        <v>3</v>
      </c>
      <c r="B12" s="220"/>
      <c r="C12" s="220"/>
      <c r="D12" s="220"/>
      <c r="E12" s="220"/>
    </row>
    <row r="22" spans="3:5" ht="28.2">
      <c r="C22" s="219">
        <v>44947</v>
      </c>
      <c r="D22" s="219"/>
      <c r="E22" s="219"/>
    </row>
    <row r="23" spans="3:5" ht="28.2">
      <c r="C23" s="218" t="s">
        <v>5</v>
      </c>
      <c r="D23" s="218"/>
      <c r="E23" s="218"/>
    </row>
    <row r="24" spans="3:5" ht="28.2">
      <c r="C24" s="218" t="s">
        <v>6</v>
      </c>
      <c r="D24" s="218"/>
      <c r="E24" s="218"/>
    </row>
  </sheetData>
  <mergeCells count="8">
    <mergeCell ref="C24:E24"/>
    <mergeCell ref="C23:E23"/>
    <mergeCell ref="C22:E22"/>
    <mergeCell ref="A7:C7"/>
    <mergeCell ref="A2:E2"/>
    <mergeCell ref="A4:E4"/>
    <mergeCell ref="A12:E12"/>
    <mergeCell ref="A9:C9"/>
  </mergeCells>
  <phoneticPr fontId="3"/>
  <pageMargins left="1.6929133858267718" right="1.6929133858267718" top="2.1259842519685042" bottom="2.1259842519685042" header="0.31496062992125984" footer="0.31496062992125984"/>
  <pageSetup paperSize="9" orientation="portrait" horizontalDpi="4294967293"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BEDC-CBAB-4F69-BE9C-39A40B717E00}">
  <dimension ref="A2:F24"/>
  <sheetViews>
    <sheetView view="pageBreakPreview" topLeftCell="A2" zoomScale="55" zoomScaleNormal="70" zoomScaleSheetLayoutView="55" workbookViewId="0">
      <selection activeCell="A12" sqref="A12:E12"/>
    </sheetView>
  </sheetViews>
  <sheetFormatPr defaultRowHeight="18"/>
  <cols>
    <col min="1" max="1" width="16.8984375" customWidth="1"/>
    <col min="2" max="2" width="10.69921875" customWidth="1"/>
    <col min="3" max="3" width="10.5" customWidth="1"/>
    <col min="4" max="4" width="33.69921875" customWidth="1"/>
    <col min="5" max="5" width="6.3984375" bestFit="1" customWidth="1"/>
  </cols>
  <sheetData>
    <row r="2" spans="1:6" ht="57.6">
      <c r="A2" s="213" t="s">
        <v>0</v>
      </c>
      <c r="B2" s="213"/>
      <c r="C2" s="213"/>
      <c r="D2" s="213"/>
      <c r="E2" s="213"/>
    </row>
    <row r="3" spans="1:6" ht="9" customHeight="1"/>
    <row r="4" spans="1:6" ht="40.200000000000003" customHeight="1">
      <c r="A4" s="214" t="s">
        <v>4</v>
      </c>
      <c r="B4" s="214"/>
      <c r="C4" s="214"/>
      <c r="D4" s="214"/>
      <c r="E4" s="214"/>
    </row>
    <row r="5" spans="1:6" ht="23.4" customHeight="1">
      <c r="A5" s="2"/>
      <c r="B5" s="2"/>
      <c r="C5" s="2"/>
      <c r="D5" s="2"/>
      <c r="E5" s="2"/>
    </row>
    <row r="6" spans="1:6" ht="23.4" customHeight="1">
      <c r="A6" s="1"/>
      <c r="B6" s="1"/>
      <c r="C6" s="1"/>
      <c r="D6" s="1"/>
      <c r="E6" s="1"/>
    </row>
    <row r="7" spans="1:6" ht="40.200000000000003" customHeight="1">
      <c r="A7" s="211" t="s">
        <v>7</v>
      </c>
      <c r="B7" s="211"/>
      <c r="C7" s="211"/>
    </row>
    <row r="8" spans="1:6" ht="40.200000000000003" customHeight="1">
      <c r="A8" s="48">
        <v>5</v>
      </c>
      <c r="B8" s="49">
        <v>3</v>
      </c>
      <c r="C8" s="3" t="s">
        <v>1</v>
      </c>
      <c r="D8" s="57"/>
      <c r="E8" s="3"/>
      <c r="F8" s="3"/>
    </row>
    <row r="9" spans="1:6" ht="40.200000000000003" customHeight="1">
      <c r="A9" s="221"/>
      <c r="B9" s="221"/>
      <c r="C9" s="221"/>
      <c r="D9" s="58"/>
      <c r="E9" s="5" t="s">
        <v>2</v>
      </c>
    </row>
    <row r="10" spans="1:6" ht="40.200000000000003" customHeight="1">
      <c r="E10" s="5"/>
    </row>
    <row r="11" spans="1:6">
      <c r="E11" s="4"/>
    </row>
    <row r="12" spans="1:6" ht="69">
      <c r="A12" s="220" t="s">
        <v>3</v>
      </c>
      <c r="B12" s="220"/>
      <c r="C12" s="220"/>
      <c r="D12" s="220"/>
      <c r="E12" s="220"/>
    </row>
    <row r="22" spans="3:5" ht="28.2">
      <c r="C22" s="219">
        <v>44947</v>
      </c>
      <c r="D22" s="219"/>
      <c r="E22" s="219"/>
    </row>
    <row r="23" spans="3:5" ht="28.2">
      <c r="C23" s="218" t="s">
        <v>5</v>
      </c>
      <c r="D23" s="218"/>
      <c r="E23" s="218"/>
    </row>
    <row r="24" spans="3:5" ht="28.2">
      <c r="C24" s="218" t="s">
        <v>6</v>
      </c>
      <c r="D24" s="218"/>
      <c r="E24" s="218"/>
    </row>
  </sheetData>
  <mergeCells count="8">
    <mergeCell ref="C23:E23"/>
    <mergeCell ref="C24:E24"/>
    <mergeCell ref="A2:E2"/>
    <mergeCell ref="A4:E4"/>
    <mergeCell ref="A7:C7"/>
    <mergeCell ref="A9:C9"/>
    <mergeCell ref="A12:E12"/>
    <mergeCell ref="C22:E22"/>
  </mergeCells>
  <phoneticPr fontId="3"/>
  <pageMargins left="1.6929133858267718" right="1.6929133858267718" top="2.1259842519685042" bottom="2.1259842519685042" header="0.31496062992125984" footer="0.31496062992125984"/>
  <pageSetup paperSize="12" orientation="portrait" horizontalDpi="4294967292"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802D3-D4C0-43BF-8B79-372579FF0B07}">
  <sheetPr>
    <tabColor indexed="10"/>
  </sheetPr>
  <dimension ref="A1:Z29"/>
  <sheetViews>
    <sheetView tabSelected="1" view="pageBreakPreview" topLeftCell="B1" zoomScale="85" zoomScaleNormal="85" zoomScaleSheetLayoutView="85" workbookViewId="0">
      <selection activeCell="G15" sqref="G15"/>
    </sheetView>
  </sheetViews>
  <sheetFormatPr defaultColWidth="9.09765625" defaultRowHeight="13.2"/>
  <cols>
    <col min="1" max="1" width="4.09765625" style="13" customWidth="1"/>
    <col min="2" max="2" width="17.19921875" style="13" customWidth="1"/>
    <col min="3" max="3" width="15.69921875" style="13" customWidth="1"/>
    <col min="4" max="4" width="3.5" style="13" customWidth="1"/>
    <col min="5" max="5" width="15.69921875" style="13" customWidth="1"/>
    <col min="6" max="6" width="3.5" style="13" customWidth="1"/>
    <col min="7" max="7" width="15.69921875" style="13" customWidth="1"/>
    <col min="8" max="8" width="3.5" style="13" customWidth="1"/>
    <col min="9" max="9" width="15.69921875" style="13" customWidth="1"/>
    <col min="10" max="10" width="3.5" style="13" customWidth="1"/>
    <col min="11" max="11" width="15.69921875" style="13" customWidth="1"/>
    <col min="12" max="12" width="3.5" style="13" customWidth="1"/>
    <col min="13" max="13" width="15.69921875" style="13" customWidth="1"/>
    <col min="14" max="14" width="3.5" style="13" customWidth="1"/>
    <col min="15" max="256" width="9.09765625" style="13"/>
    <col min="257" max="257" width="4.09765625" style="13" customWidth="1"/>
    <col min="258" max="258" width="17.19921875" style="13" customWidth="1"/>
    <col min="259" max="259" width="10.8984375" style="13" customWidth="1"/>
    <col min="260" max="260" width="3.5" style="13" customWidth="1"/>
    <col min="261" max="261" width="10.8984375" style="13" customWidth="1"/>
    <col min="262" max="262" width="3.5" style="13" customWidth="1"/>
    <col min="263" max="263" width="10.8984375" style="13" customWidth="1"/>
    <col min="264" max="264" width="3.5" style="13" customWidth="1"/>
    <col min="265" max="265" width="10.8984375" style="13" customWidth="1"/>
    <col min="266" max="266" width="3.5" style="13" customWidth="1"/>
    <col min="267" max="267" width="10.8984375" style="13" customWidth="1"/>
    <col min="268" max="268" width="3.5" style="13" customWidth="1"/>
    <col min="269" max="269" width="10.8984375" style="13" customWidth="1"/>
    <col min="270" max="270" width="3.5" style="13" customWidth="1"/>
    <col min="271" max="512" width="9.09765625" style="13"/>
    <col min="513" max="513" width="4.09765625" style="13" customWidth="1"/>
    <col min="514" max="514" width="17.19921875" style="13" customWidth="1"/>
    <col min="515" max="515" width="10.8984375" style="13" customWidth="1"/>
    <col min="516" max="516" width="3.5" style="13" customWidth="1"/>
    <col min="517" max="517" width="10.8984375" style="13" customWidth="1"/>
    <col min="518" max="518" width="3.5" style="13" customWidth="1"/>
    <col min="519" max="519" width="10.8984375" style="13" customWidth="1"/>
    <col min="520" max="520" width="3.5" style="13" customWidth="1"/>
    <col min="521" max="521" width="10.8984375" style="13" customWidth="1"/>
    <col min="522" max="522" width="3.5" style="13" customWidth="1"/>
    <col min="523" max="523" width="10.8984375" style="13" customWidth="1"/>
    <col min="524" max="524" width="3.5" style="13" customWidth="1"/>
    <col min="525" max="525" width="10.8984375" style="13" customWidth="1"/>
    <col min="526" max="526" width="3.5" style="13" customWidth="1"/>
    <col min="527" max="768" width="9.09765625" style="13"/>
    <col min="769" max="769" width="4.09765625" style="13" customWidth="1"/>
    <col min="770" max="770" width="17.19921875" style="13" customWidth="1"/>
    <col min="771" max="771" width="10.8984375" style="13" customWidth="1"/>
    <col min="772" max="772" width="3.5" style="13" customWidth="1"/>
    <col min="773" max="773" width="10.8984375" style="13" customWidth="1"/>
    <col min="774" max="774" width="3.5" style="13" customWidth="1"/>
    <col min="775" max="775" width="10.8984375" style="13" customWidth="1"/>
    <col min="776" max="776" width="3.5" style="13" customWidth="1"/>
    <col min="777" max="777" width="10.8984375" style="13" customWidth="1"/>
    <col min="778" max="778" width="3.5" style="13" customWidth="1"/>
    <col min="779" max="779" width="10.8984375" style="13" customWidth="1"/>
    <col min="780" max="780" width="3.5" style="13" customWidth="1"/>
    <col min="781" max="781" width="10.8984375" style="13" customWidth="1"/>
    <col min="782" max="782" width="3.5" style="13" customWidth="1"/>
    <col min="783" max="1024" width="9.09765625" style="13"/>
    <col min="1025" max="1025" width="4.09765625" style="13" customWidth="1"/>
    <col min="1026" max="1026" width="17.19921875" style="13" customWidth="1"/>
    <col min="1027" max="1027" width="10.8984375" style="13" customWidth="1"/>
    <col min="1028" max="1028" width="3.5" style="13" customWidth="1"/>
    <col min="1029" max="1029" width="10.8984375" style="13" customWidth="1"/>
    <col min="1030" max="1030" width="3.5" style="13" customWidth="1"/>
    <col min="1031" max="1031" width="10.8984375" style="13" customWidth="1"/>
    <col min="1032" max="1032" width="3.5" style="13" customWidth="1"/>
    <col min="1033" max="1033" width="10.8984375" style="13" customWidth="1"/>
    <col min="1034" max="1034" width="3.5" style="13" customWidth="1"/>
    <col min="1035" max="1035" width="10.8984375" style="13" customWidth="1"/>
    <col min="1036" max="1036" width="3.5" style="13" customWidth="1"/>
    <col min="1037" max="1037" width="10.8984375" style="13" customWidth="1"/>
    <col min="1038" max="1038" width="3.5" style="13" customWidth="1"/>
    <col min="1039" max="1280" width="9.09765625" style="13"/>
    <col min="1281" max="1281" width="4.09765625" style="13" customWidth="1"/>
    <col min="1282" max="1282" width="17.19921875" style="13" customWidth="1"/>
    <col min="1283" max="1283" width="10.8984375" style="13" customWidth="1"/>
    <col min="1284" max="1284" width="3.5" style="13" customWidth="1"/>
    <col min="1285" max="1285" width="10.8984375" style="13" customWidth="1"/>
    <col min="1286" max="1286" width="3.5" style="13" customWidth="1"/>
    <col min="1287" max="1287" width="10.8984375" style="13" customWidth="1"/>
    <col min="1288" max="1288" width="3.5" style="13" customWidth="1"/>
    <col min="1289" max="1289" width="10.8984375" style="13" customWidth="1"/>
    <col min="1290" max="1290" width="3.5" style="13" customWidth="1"/>
    <col min="1291" max="1291" width="10.8984375" style="13" customWidth="1"/>
    <col min="1292" max="1292" width="3.5" style="13" customWidth="1"/>
    <col min="1293" max="1293" width="10.8984375" style="13" customWidth="1"/>
    <col min="1294" max="1294" width="3.5" style="13" customWidth="1"/>
    <col min="1295" max="1536" width="9.09765625" style="13"/>
    <col min="1537" max="1537" width="4.09765625" style="13" customWidth="1"/>
    <col min="1538" max="1538" width="17.19921875" style="13" customWidth="1"/>
    <col min="1539" max="1539" width="10.8984375" style="13" customWidth="1"/>
    <col min="1540" max="1540" width="3.5" style="13" customWidth="1"/>
    <col min="1541" max="1541" width="10.8984375" style="13" customWidth="1"/>
    <col min="1542" max="1542" width="3.5" style="13" customWidth="1"/>
    <col min="1543" max="1543" width="10.8984375" style="13" customWidth="1"/>
    <col min="1544" max="1544" width="3.5" style="13" customWidth="1"/>
    <col min="1545" max="1545" width="10.8984375" style="13" customWidth="1"/>
    <col min="1546" max="1546" width="3.5" style="13" customWidth="1"/>
    <col min="1547" max="1547" width="10.8984375" style="13" customWidth="1"/>
    <col min="1548" max="1548" width="3.5" style="13" customWidth="1"/>
    <col min="1549" max="1549" width="10.8984375" style="13" customWidth="1"/>
    <col min="1550" max="1550" width="3.5" style="13" customWidth="1"/>
    <col min="1551" max="1792" width="9.09765625" style="13"/>
    <col min="1793" max="1793" width="4.09765625" style="13" customWidth="1"/>
    <col min="1794" max="1794" width="17.19921875" style="13" customWidth="1"/>
    <col min="1795" max="1795" width="10.8984375" style="13" customWidth="1"/>
    <col min="1796" max="1796" width="3.5" style="13" customWidth="1"/>
    <col min="1797" max="1797" width="10.8984375" style="13" customWidth="1"/>
    <col min="1798" max="1798" width="3.5" style="13" customWidth="1"/>
    <col min="1799" max="1799" width="10.8984375" style="13" customWidth="1"/>
    <col min="1800" max="1800" width="3.5" style="13" customWidth="1"/>
    <col min="1801" max="1801" width="10.8984375" style="13" customWidth="1"/>
    <col min="1802" max="1802" width="3.5" style="13" customWidth="1"/>
    <col min="1803" max="1803" width="10.8984375" style="13" customWidth="1"/>
    <col min="1804" max="1804" width="3.5" style="13" customWidth="1"/>
    <col min="1805" max="1805" width="10.8984375" style="13" customWidth="1"/>
    <col min="1806" max="1806" width="3.5" style="13" customWidth="1"/>
    <col min="1807" max="2048" width="9.09765625" style="13"/>
    <col min="2049" max="2049" width="4.09765625" style="13" customWidth="1"/>
    <col min="2050" max="2050" width="17.19921875" style="13" customWidth="1"/>
    <col min="2051" max="2051" width="10.8984375" style="13" customWidth="1"/>
    <col min="2052" max="2052" width="3.5" style="13" customWidth="1"/>
    <col min="2053" max="2053" width="10.8984375" style="13" customWidth="1"/>
    <col min="2054" max="2054" width="3.5" style="13" customWidth="1"/>
    <col min="2055" max="2055" width="10.8984375" style="13" customWidth="1"/>
    <col min="2056" max="2056" width="3.5" style="13" customWidth="1"/>
    <col min="2057" max="2057" width="10.8984375" style="13" customWidth="1"/>
    <col min="2058" max="2058" width="3.5" style="13" customWidth="1"/>
    <col min="2059" max="2059" width="10.8984375" style="13" customWidth="1"/>
    <col min="2060" max="2060" width="3.5" style="13" customWidth="1"/>
    <col min="2061" max="2061" width="10.8984375" style="13" customWidth="1"/>
    <col min="2062" max="2062" width="3.5" style="13" customWidth="1"/>
    <col min="2063" max="2304" width="9.09765625" style="13"/>
    <col min="2305" max="2305" width="4.09765625" style="13" customWidth="1"/>
    <col min="2306" max="2306" width="17.19921875" style="13" customWidth="1"/>
    <col min="2307" max="2307" width="10.8984375" style="13" customWidth="1"/>
    <col min="2308" max="2308" width="3.5" style="13" customWidth="1"/>
    <col min="2309" max="2309" width="10.8984375" style="13" customWidth="1"/>
    <col min="2310" max="2310" width="3.5" style="13" customWidth="1"/>
    <col min="2311" max="2311" width="10.8984375" style="13" customWidth="1"/>
    <col min="2312" max="2312" width="3.5" style="13" customWidth="1"/>
    <col min="2313" max="2313" width="10.8984375" style="13" customWidth="1"/>
    <col min="2314" max="2314" width="3.5" style="13" customWidth="1"/>
    <col min="2315" max="2315" width="10.8984375" style="13" customWidth="1"/>
    <col min="2316" max="2316" width="3.5" style="13" customWidth="1"/>
    <col min="2317" max="2317" width="10.8984375" style="13" customWidth="1"/>
    <col min="2318" max="2318" width="3.5" style="13" customWidth="1"/>
    <col min="2319" max="2560" width="9.09765625" style="13"/>
    <col min="2561" max="2561" width="4.09765625" style="13" customWidth="1"/>
    <col min="2562" max="2562" width="17.19921875" style="13" customWidth="1"/>
    <col min="2563" max="2563" width="10.8984375" style="13" customWidth="1"/>
    <col min="2564" max="2564" width="3.5" style="13" customWidth="1"/>
    <col min="2565" max="2565" width="10.8984375" style="13" customWidth="1"/>
    <col min="2566" max="2566" width="3.5" style="13" customWidth="1"/>
    <col min="2567" max="2567" width="10.8984375" style="13" customWidth="1"/>
    <col min="2568" max="2568" width="3.5" style="13" customWidth="1"/>
    <col min="2569" max="2569" width="10.8984375" style="13" customWidth="1"/>
    <col min="2570" max="2570" width="3.5" style="13" customWidth="1"/>
    <col min="2571" max="2571" width="10.8984375" style="13" customWidth="1"/>
    <col min="2572" max="2572" width="3.5" style="13" customWidth="1"/>
    <col min="2573" max="2573" width="10.8984375" style="13" customWidth="1"/>
    <col min="2574" max="2574" width="3.5" style="13" customWidth="1"/>
    <col min="2575" max="2816" width="9.09765625" style="13"/>
    <col min="2817" max="2817" width="4.09765625" style="13" customWidth="1"/>
    <col min="2818" max="2818" width="17.19921875" style="13" customWidth="1"/>
    <col min="2819" max="2819" width="10.8984375" style="13" customWidth="1"/>
    <col min="2820" max="2820" width="3.5" style="13" customWidth="1"/>
    <col min="2821" max="2821" width="10.8984375" style="13" customWidth="1"/>
    <col min="2822" max="2822" width="3.5" style="13" customWidth="1"/>
    <col min="2823" max="2823" width="10.8984375" style="13" customWidth="1"/>
    <col min="2824" max="2824" width="3.5" style="13" customWidth="1"/>
    <col min="2825" max="2825" width="10.8984375" style="13" customWidth="1"/>
    <col min="2826" max="2826" width="3.5" style="13" customWidth="1"/>
    <col min="2827" max="2827" width="10.8984375" style="13" customWidth="1"/>
    <col min="2828" max="2828" width="3.5" style="13" customWidth="1"/>
    <col min="2829" max="2829" width="10.8984375" style="13" customWidth="1"/>
    <col min="2830" max="2830" width="3.5" style="13" customWidth="1"/>
    <col min="2831" max="3072" width="9.09765625" style="13"/>
    <col min="3073" max="3073" width="4.09765625" style="13" customWidth="1"/>
    <col min="3074" max="3074" width="17.19921875" style="13" customWidth="1"/>
    <col min="3075" max="3075" width="10.8984375" style="13" customWidth="1"/>
    <col min="3076" max="3076" width="3.5" style="13" customWidth="1"/>
    <col min="3077" max="3077" width="10.8984375" style="13" customWidth="1"/>
    <col min="3078" max="3078" width="3.5" style="13" customWidth="1"/>
    <col min="3079" max="3079" width="10.8984375" style="13" customWidth="1"/>
    <col min="3080" max="3080" width="3.5" style="13" customWidth="1"/>
    <col min="3081" max="3081" width="10.8984375" style="13" customWidth="1"/>
    <col min="3082" max="3082" width="3.5" style="13" customWidth="1"/>
    <col min="3083" max="3083" width="10.8984375" style="13" customWidth="1"/>
    <col min="3084" max="3084" width="3.5" style="13" customWidth="1"/>
    <col min="3085" max="3085" width="10.8984375" style="13" customWidth="1"/>
    <col min="3086" max="3086" width="3.5" style="13" customWidth="1"/>
    <col min="3087" max="3328" width="9.09765625" style="13"/>
    <col min="3329" max="3329" width="4.09765625" style="13" customWidth="1"/>
    <col min="3330" max="3330" width="17.19921875" style="13" customWidth="1"/>
    <col min="3331" max="3331" width="10.8984375" style="13" customWidth="1"/>
    <col min="3332" max="3332" width="3.5" style="13" customWidth="1"/>
    <col min="3333" max="3333" width="10.8984375" style="13" customWidth="1"/>
    <col min="3334" max="3334" width="3.5" style="13" customWidth="1"/>
    <col min="3335" max="3335" width="10.8984375" style="13" customWidth="1"/>
    <col min="3336" max="3336" width="3.5" style="13" customWidth="1"/>
    <col min="3337" max="3337" width="10.8984375" style="13" customWidth="1"/>
    <col min="3338" max="3338" width="3.5" style="13" customWidth="1"/>
    <col min="3339" max="3339" width="10.8984375" style="13" customWidth="1"/>
    <col min="3340" max="3340" width="3.5" style="13" customWidth="1"/>
    <col min="3341" max="3341" width="10.8984375" style="13" customWidth="1"/>
    <col min="3342" max="3342" width="3.5" style="13" customWidth="1"/>
    <col min="3343" max="3584" width="9.09765625" style="13"/>
    <col min="3585" max="3585" width="4.09765625" style="13" customWidth="1"/>
    <col min="3586" max="3586" width="17.19921875" style="13" customWidth="1"/>
    <col min="3587" max="3587" width="10.8984375" style="13" customWidth="1"/>
    <col min="3588" max="3588" width="3.5" style="13" customWidth="1"/>
    <col min="3589" max="3589" width="10.8984375" style="13" customWidth="1"/>
    <col min="3590" max="3590" width="3.5" style="13" customWidth="1"/>
    <col min="3591" max="3591" width="10.8984375" style="13" customWidth="1"/>
    <col min="3592" max="3592" width="3.5" style="13" customWidth="1"/>
    <col min="3593" max="3593" width="10.8984375" style="13" customWidth="1"/>
    <col min="3594" max="3594" width="3.5" style="13" customWidth="1"/>
    <col min="3595" max="3595" width="10.8984375" style="13" customWidth="1"/>
    <col min="3596" max="3596" width="3.5" style="13" customWidth="1"/>
    <col min="3597" max="3597" width="10.8984375" style="13" customWidth="1"/>
    <col min="3598" max="3598" width="3.5" style="13" customWidth="1"/>
    <col min="3599" max="3840" width="9.09765625" style="13"/>
    <col min="3841" max="3841" width="4.09765625" style="13" customWidth="1"/>
    <col min="3842" max="3842" width="17.19921875" style="13" customWidth="1"/>
    <col min="3843" max="3843" width="10.8984375" style="13" customWidth="1"/>
    <col min="3844" max="3844" width="3.5" style="13" customWidth="1"/>
    <col min="3845" max="3845" width="10.8984375" style="13" customWidth="1"/>
    <col min="3846" max="3846" width="3.5" style="13" customWidth="1"/>
    <col min="3847" max="3847" width="10.8984375" style="13" customWidth="1"/>
    <col min="3848" max="3848" width="3.5" style="13" customWidth="1"/>
    <col min="3849" max="3849" width="10.8984375" style="13" customWidth="1"/>
    <col min="3850" max="3850" width="3.5" style="13" customWidth="1"/>
    <col min="3851" max="3851" width="10.8984375" style="13" customWidth="1"/>
    <col min="3852" max="3852" width="3.5" style="13" customWidth="1"/>
    <col min="3853" max="3853" width="10.8984375" style="13" customWidth="1"/>
    <col min="3854" max="3854" width="3.5" style="13" customWidth="1"/>
    <col min="3855" max="4096" width="9.09765625" style="13"/>
    <col min="4097" max="4097" width="4.09765625" style="13" customWidth="1"/>
    <col min="4098" max="4098" width="17.19921875" style="13" customWidth="1"/>
    <col min="4099" max="4099" width="10.8984375" style="13" customWidth="1"/>
    <col min="4100" max="4100" width="3.5" style="13" customWidth="1"/>
    <col min="4101" max="4101" width="10.8984375" style="13" customWidth="1"/>
    <col min="4102" max="4102" width="3.5" style="13" customWidth="1"/>
    <col min="4103" max="4103" width="10.8984375" style="13" customWidth="1"/>
    <col min="4104" max="4104" width="3.5" style="13" customWidth="1"/>
    <col min="4105" max="4105" width="10.8984375" style="13" customWidth="1"/>
    <col min="4106" max="4106" width="3.5" style="13" customWidth="1"/>
    <col min="4107" max="4107" width="10.8984375" style="13" customWidth="1"/>
    <col min="4108" max="4108" width="3.5" style="13" customWidth="1"/>
    <col min="4109" max="4109" width="10.8984375" style="13" customWidth="1"/>
    <col min="4110" max="4110" width="3.5" style="13" customWidth="1"/>
    <col min="4111" max="4352" width="9.09765625" style="13"/>
    <col min="4353" max="4353" width="4.09765625" style="13" customWidth="1"/>
    <col min="4354" max="4354" width="17.19921875" style="13" customWidth="1"/>
    <col min="4355" max="4355" width="10.8984375" style="13" customWidth="1"/>
    <col min="4356" max="4356" width="3.5" style="13" customWidth="1"/>
    <col min="4357" max="4357" width="10.8984375" style="13" customWidth="1"/>
    <col min="4358" max="4358" width="3.5" style="13" customWidth="1"/>
    <col min="4359" max="4359" width="10.8984375" style="13" customWidth="1"/>
    <col min="4360" max="4360" width="3.5" style="13" customWidth="1"/>
    <col min="4361" max="4361" width="10.8984375" style="13" customWidth="1"/>
    <col min="4362" max="4362" width="3.5" style="13" customWidth="1"/>
    <col min="4363" max="4363" width="10.8984375" style="13" customWidth="1"/>
    <col min="4364" max="4364" width="3.5" style="13" customWidth="1"/>
    <col min="4365" max="4365" width="10.8984375" style="13" customWidth="1"/>
    <col min="4366" max="4366" width="3.5" style="13" customWidth="1"/>
    <col min="4367" max="4608" width="9.09765625" style="13"/>
    <col min="4609" max="4609" width="4.09765625" style="13" customWidth="1"/>
    <col min="4610" max="4610" width="17.19921875" style="13" customWidth="1"/>
    <col min="4611" max="4611" width="10.8984375" style="13" customWidth="1"/>
    <col min="4612" max="4612" width="3.5" style="13" customWidth="1"/>
    <col min="4613" max="4613" width="10.8984375" style="13" customWidth="1"/>
    <col min="4614" max="4614" width="3.5" style="13" customWidth="1"/>
    <col min="4615" max="4615" width="10.8984375" style="13" customWidth="1"/>
    <col min="4616" max="4616" width="3.5" style="13" customWidth="1"/>
    <col min="4617" max="4617" width="10.8984375" style="13" customWidth="1"/>
    <col min="4618" max="4618" width="3.5" style="13" customWidth="1"/>
    <col min="4619" max="4619" width="10.8984375" style="13" customWidth="1"/>
    <col min="4620" max="4620" width="3.5" style="13" customWidth="1"/>
    <col min="4621" max="4621" width="10.8984375" style="13" customWidth="1"/>
    <col min="4622" max="4622" width="3.5" style="13" customWidth="1"/>
    <col min="4623" max="4864" width="9.09765625" style="13"/>
    <col min="4865" max="4865" width="4.09765625" style="13" customWidth="1"/>
    <col min="4866" max="4866" width="17.19921875" style="13" customWidth="1"/>
    <col min="4867" max="4867" width="10.8984375" style="13" customWidth="1"/>
    <col min="4868" max="4868" width="3.5" style="13" customWidth="1"/>
    <col min="4869" max="4869" width="10.8984375" style="13" customWidth="1"/>
    <col min="4870" max="4870" width="3.5" style="13" customWidth="1"/>
    <col min="4871" max="4871" width="10.8984375" style="13" customWidth="1"/>
    <col min="4872" max="4872" width="3.5" style="13" customWidth="1"/>
    <col min="4873" max="4873" width="10.8984375" style="13" customWidth="1"/>
    <col min="4874" max="4874" width="3.5" style="13" customWidth="1"/>
    <col min="4875" max="4875" width="10.8984375" style="13" customWidth="1"/>
    <col min="4876" max="4876" width="3.5" style="13" customWidth="1"/>
    <col min="4877" max="4877" width="10.8984375" style="13" customWidth="1"/>
    <col min="4878" max="4878" width="3.5" style="13" customWidth="1"/>
    <col min="4879" max="5120" width="9.09765625" style="13"/>
    <col min="5121" max="5121" width="4.09765625" style="13" customWidth="1"/>
    <col min="5122" max="5122" width="17.19921875" style="13" customWidth="1"/>
    <col min="5123" max="5123" width="10.8984375" style="13" customWidth="1"/>
    <col min="5124" max="5124" width="3.5" style="13" customWidth="1"/>
    <col min="5125" max="5125" width="10.8984375" style="13" customWidth="1"/>
    <col min="5126" max="5126" width="3.5" style="13" customWidth="1"/>
    <col min="5127" max="5127" width="10.8984375" style="13" customWidth="1"/>
    <col min="5128" max="5128" width="3.5" style="13" customWidth="1"/>
    <col min="5129" max="5129" width="10.8984375" style="13" customWidth="1"/>
    <col min="5130" max="5130" width="3.5" style="13" customWidth="1"/>
    <col min="5131" max="5131" width="10.8984375" style="13" customWidth="1"/>
    <col min="5132" max="5132" width="3.5" style="13" customWidth="1"/>
    <col min="5133" max="5133" width="10.8984375" style="13" customWidth="1"/>
    <col min="5134" max="5134" width="3.5" style="13" customWidth="1"/>
    <col min="5135" max="5376" width="9.09765625" style="13"/>
    <col min="5377" max="5377" width="4.09765625" style="13" customWidth="1"/>
    <col min="5378" max="5378" width="17.19921875" style="13" customWidth="1"/>
    <col min="5379" max="5379" width="10.8984375" style="13" customWidth="1"/>
    <col min="5380" max="5380" width="3.5" style="13" customWidth="1"/>
    <col min="5381" max="5381" width="10.8984375" style="13" customWidth="1"/>
    <col min="5382" max="5382" width="3.5" style="13" customWidth="1"/>
    <col min="5383" max="5383" width="10.8984375" style="13" customWidth="1"/>
    <col min="5384" max="5384" width="3.5" style="13" customWidth="1"/>
    <col min="5385" max="5385" width="10.8984375" style="13" customWidth="1"/>
    <col min="5386" max="5386" width="3.5" style="13" customWidth="1"/>
    <col min="5387" max="5387" width="10.8984375" style="13" customWidth="1"/>
    <col min="5388" max="5388" width="3.5" style="13" customWidth="1"/>
    <col min="5389" max="5389" width="10.8984375" style="13" customWidth="1"/>
    <col min="5390" max="5390" width="3.5" style="13" customWidth="1"/>
    <col min="5391" max="5632" width="9.09765625" style="13"/>
    <col min="5633" max="5633" width="4.09765625" style="13" customWidth="1"/>
    <col min="5634" max="5634" width="17.19921875" style="13" customWidth="1"/>
    <col min="5635" max="5635" width="10.8984375" style="13" customWidth="1"/>
    <col min="5636" max="5636" width="3.5" style="13" customWidth="1"/>
    <col min="5637" max="5637" width="10.8984375" style="13" customWidth="1"/>
    <col min="5638" max="5638" width="3.5" style="13" customWidth="1"/>
    <col min="5639" max="5639" width="10.8984375" style="13" customWidth="1"/>
    <col min="5640" max="5640" width="3.5" style="13" customWidth="1"/>
    <col min="5641" max="5641" width="10.8984375" style="13" customWidth="1"/>
    <col min="5642" max="5642" width="3.5" style="13" customWidth="1"/>
    <col min="5643" max="5643" width="10.8984375" style="13" customWidth="1"/>
    <col min="5644" max="5644" width="3.5" style="13" customWidth="1"/>
    <col min="5645" max="5645" width="10.8984375" style="13" customWidth="1"/>
    <col min="5646" max="5646" width="3.5" style="13" customWidth="1"/>
    <col min="5647" max="5888" width="9.09765625" style="13"/>
    <col min="5889" max="5889" width="4.09765625" style="13" customWidth="1"/>
    <col min="5890" max="5890" width="17.19921875" style="13" customWidth="1"/>
    <col min="5891" max="5891" width="10.8984375" style="13" customWidth="1"/>
    <col min="5892" max="5892" width="3.5" style="13" customWidth="1"/>
    <col min="5893" max="5893" width="10.8984375" style="13" customWidth="1"/>
    <col min="5894" max="5894" width="3.5" style="13" customWidth="1"/>
    <col min="5895" max="5895" width="10.8984375" style="13" customWidth="1"/>
    <col min="5896" max="5896" width="3.5" style="13" customWidth="1"/>
    <col min="5897" max="5897" width="10.8984375" style="13" customWidth="1"/>
    <col min="5898" max="5898" width="3.5" style="13" customWidth="1"/>
    <col min="5899" max="5899" width="10.8984375" style="13" customWidth="1"/>
    <col min="5900" max="5900" width="3.5" style="13" customWidth="1"/>
    <col min="5901" max="5901" width="10.8984375" style="13" customWidth="1"/>
    <col min="5902" max="5902" width="3.5" style="13" customWidth="1"/>
    <col min="5903" max="6144" width="9.09765625" style="13"/>
    <col min="6145" max="6145" width="4.09765625" style="13" customWidth="1"/>
    <col min="6146" max="6146" width="17.19921875" style="13" customWidth="1"/>
    <col min="6147" max="6147" width="10.8984375" style="13" customWidth="1"/>
    <col min="6148" max="6148" width="3.5" style="13" customWidth="1"/>
    <col min="6149" max="6149" width="10.8984375" style="13" customWidth="1"/>
    <col min="6150" max="6150" width="3.5" style="13" customWidth="1"/>
    <col min="6151" max="6151" width="10.8984375" style="13" customWidth="1"/>
    <col min="6152" max="6152" width="3.5" style="13" customWidth="1"/>
    <col min="6153" max="6153" width="10.8984375" style="13" customWidth="1"/>
    <col min="6154" max="6154" width="3.5" style="13" customWidth="1"/>
    <col min="6155" max="6155" width="10.8984375" style="13" customWidth="1"/>
    <col min="6156" max="6156" width="3.5" style="13" customWidth="1"/>
    <col min="6157" max="6157" width="10.8984375" style="13" customWidth="1"/>
    <col min="6158" max="6158" width="3.5" style="13" customWidth="1"/>
    <col min="6159" max="6400" width="9.09765625" style="13"/>
    <col min="6401" max="6401" width="4.09765625" style="13" customWidth="1"/>
    <col min="6402" max="6402" width="17.19921875" style="13" customWidth="1"/>
    <col min="6403" max="6403" width="10.8984375" style="13" customWidth="1"/>
    <col min="6404" max="6404" width="3.5" style="13" customWidth="1"/>
    <col min="6405" max="6405" width="10.8984375" style="13" customWidth="1"/>
    <col min="6406" max="6406" width="3.5" style="13" customWidth="1"/>
    <col min="6407" max="6407" width="10.8984375" style="13" customWidth="1"/>
    <col min="6408" max="6408" width="3.5" style="13" customWidth="1"/>
    <col min="6409" max="6409" width="10.8984375" style="13" customWidth="1"/>
    <col min="6410" max="6410" width="3.5" style="13" customWidth="1"/>
    <col min="6411" max="6411" width="10.8984375" style="13" customWidth="1"/>
    <col min="6412" max="6412" width="3.5" style="13" customWidth="1"/>
    <col min="6413" max="6413" width="10.8984375" style="13" customWidth="1"/>
    <col min="6414" max="6414" width="3.5" style="13" customWidth="1"/>
    <col min="6415" max="6656" width="9.09765625" style="13"/>
    <col min="6657" max="6657" width="4.09765625" style="13" customWidth="1"/>
    <col min="6658" max="6658" width="17.19921875" style="13" customWidth="1"/>
    <col min="6659" max="6659" width="10.8984375" style="13" customWidth="1"/>
    <col min="6660" max="6660" width="3.5" style="13" customWidth="1"/>
    <col min="6661" max="6661" width="10.8984375" style="13" customWidth="1"/>
    <col min="6662" max="6662" width="3.5" style="13" customWidth="1"/>
    <col min="6663" max="6663" width="10.8984375" style="13" customWidth="1"/>
    <col min="6664" max="6664" width="3.5" style="13" customWidth="1"/>
    <col min="6665" max="6665" width="10.8984375" style="13" customWidth="1"/>
    <col min="6666" max="6666" width="3.5" style="13" customWidth="1"/>
    <col min="6667" max="6667" width="10.8984375" style="13" customWidth="1"/>
    <col min="6668" max="6668" width="3.5" style="13" customWidth="1"/>
    <col min="6669" max="6669" width="10.8984375" style="13" customWidth="1"/>
    <col min="6670" max="6670" width="3.5" style="13" customWidth="1"/>
    <col min="6671" max="6912" width="9.09765625" style="13"/>
    <col min="6913" max="6913" width="4.09765625" style="13" customWidth="1"/>
    <col min="6914" max="6914" width="17.19921875" style="13" customWidth="1"/>
    <col min="6915" max="6915" width="10.8984375" style="13" customWidth="1"/>
    <col min="6916" max="6916" width="3.5" style="13" customWidth="1"/>
    <col min="6917" max="6917" width="10.8984375" style="13" customWidth="1"/>
    <col min="6918" max="6918" width="3.5" style="13" customWidth="1"/>
    <col min="6919" max="6919" width="10.8984375" style="13" customWidth="1"/>
    <col min="6920" max="6920" width="3.5" style="13" customWidth="1"/>
    <col min="6921" max="6921" width="10.8984375" style="13" customWidth="1"/>
    <col min="6922" max="6922" width="3.5" style="13" customWidth="1"/>
    <col min="6923" max="6923" width="10.8984375" style="13" customWidth="1"/>
    <col min="6924" max="6924" width="3.5" style="13" customWidth="1"/>
    <col min="6925" max="6925" width="10.8984375" style="13" customWidth="1"/>
    <col min="6926" max="6926" width="3.5" style="13" customWidth="1"/>
    <col min="6927" max="7168" width="9.09765625" style="13"/>
    <col min="7169" max="7169" width="4.09765625" style="13" customWidth="1"/>
    <col min="7170" max="7170" width="17.19921875" style="13" customWidth="1"/>
    <col min="7171" max="7171" width="10.8984375" style="13" customWidth="1"/>
    <col min="7172" max="7172" width="3.5" style="13" customWidth="1"/>
    <col min="7173" max="7173" width="10.8984375" style="13" customWidth="1"/>
    <col min="7174" max="7174" width="3.5" style="13" customWidth="1"/>
    <col min="7175" max="7175" width="10.8984375" style="13" customWidth="1"/>
    <col min="7176" max="7176" width="3.5" style="13" customWidth="1"/>
    <col min="7177" max="7177" width="10.8984375" style="13" customWidth="1"/>
    <col min="7178" max="7178" width="3.5" style="13" customWidth="1"/>
    <col min="7179" max="7179" width="10.8984375" style="13" customWidth="1"/>
    <col min="7180" max="7180" width="3.5" style="13" customWidth="1"/>
    <col min="7181" max="7181" width="10.8984375" style="13" customWidth="1"/>
    <col min="7182" max="7182" width="3.5" style="13" customWidth="1"/>
    <col min="7183" max="7424" width="9.09765625" style="13"/>
    <col min="7425" max="7425" width="4.09765625" style="13" customWidth="1"/>
    <col min="7426" max="7426" width="17.19921875" style="13" customWidth="1"/>
    <col min="7427" max="7427" width="10.8984375" style="13" customWidth="1"/>
    <col min="7428" max="7428" width="3.5" style="13" customWidth="1"/>
    <col min="7429" max="7429" width="10.8984375" style="13" customWidth="1"/>
    <col min="7430" max="7430" width="3.5" style="13" customWidth="1"/>
    <col min="7431" max="7431" width="10.8984375" style="13" customWidth="1"/>
    <col min="7432" max="7432" width="3.5" style="13" customWidth="1"/>
    <col min="7433" max="7433" width="10.8984375" style="13" customWidth="1"/>
    <col min="7434" max="7434" width="3.5" style="13" customWidth="1"/>
    <col min="7435" max="7435" width="10.8984375" style="13" customWidth="1"/>
    <col min="7436" max="7436" width="3.5" style="13" customWidth="1"/>
    <col min="7437" max="7437" width="10.8984375" style="13" customWidth="1"/>
    <col min="7438" max="7438" width="3.5" style="13" customWidth="1"/>
    <col min="7439" max="7680" width="9.09765625" style="13"/>
    <col min="7681" max="7681" width="4.09765625" style="13" customWidth="1"/>
    <col min="7682" max="7682" width="17.19921875" style="13" customWidth="1"/>
    <col min="7683" max="7683" width="10.8984375" style="13" customWidth="1"/>
    <col min="7684" max="7684" width="3.5" style="13" customWidth="1"/>
    <col min="7685" max="7685" width="10.8984375" style="13" customWidth="1"/>
    <col min="7686" max="7686" width="3.5" style="13" customWidth="1"/>
    <col min="7687" max="7687" width="10.8984375" style="13" customWidth="1"/>
    <col min="7688" max="7688" width="3.5" style="13" customWidth="1"/>
    <col min="7689" max="7689" width="10.8984375" style="13" customWidth="1"/>
    <col min="7690" max="7690" width="3.5" style="13" customWidth="1"/>
    <col min="7691" max="7691" width="10.8984375" style="13" customWidth="1"/>
    <col min="7692" max="7692" width="3.5" style="13" customWidth="1"/>
    <col min="7693" max="7693" width="10.8984375" style="13" customWidth="1"/>
    <col min="7694" max="7694" width="3.5" style="13" customWidth="1"/>
    <col min="7695" max="7936" width="9.09765625" style="13"/>
    <col min="7937" max="7937" width="4.09765625" style="13" customWidth="1"/>
    <col min="7938" max="7938" width="17.19921875" style="13" customWidth="1"/>
    <col min="7939" max="7939" width="10.8984375" style="13" customWidth="1"/>
    <col min="7940" max="7940" width="3.5" style="13" customWidth="1"/>
    <col min="7941" max="7941" width="10.8984375" style="13" customWidth="1"/>
    <col min="7942" max="7942" width="3.5" style="13" customWidth="1"/>
    <col min="7943" max="7943" width="10.8984375" style="13" customWidth="1"/>
    <col min="7944" max="7944" width="3.5" style="13" customWidth="1"/>
    <col min="7945" max="7945" width="10.8984375" style="13" customWidth="1"/>
    <col min="7946" max="7946" width="3.5" style="13" customWidth="1"/>
    <col min="7947" max="7947" width="10.8984375" style="13" customWidth="1"/>
    <col min="7948" max="7948" width="3.5" style="13" customWidth="1"/>
    <col min="7949" max="7949" width="10.8984375" style="13" customWidth="1"/>
    <col min="7950" max="7950" width="3.5" style="13" customWidth="1"/>
    <col min="7951" max="8192" width="9.09765625" style="13"/>
    <col min="8193" max="8193" width="4.09765625" style="13" customWidth="1"/>
    <col min="8194" max="8194" width="17.19921875" style="13" customWidth="1"/>
    <col min="8195" max="8195" width="10.8984375" style="13" customWidth="1"/>
    <col min="8196" max="8196" width="3.5" style="13" customWidth="1"/>
    <col min="8197" max="8197" width="10.8984375" style="13" customWidth="1"/>
    <col min="8198" max="8198" width="3.5" style="13" customWidth="1"/>
    <col min="8199" max="8199" width="10.8984375" style="13" customWidth="1"/>
    <col min="8200" max="8200" width="3.5" style="13" customWidth="1"/>
    <col min="8201" max="8201" width="10.8984375" style="13" customWidth="1"/>
    <col min="8202" max="8202" width="3.5" style="13" customWidth="1"/>
    <col min="8203" max="8203" width="10.8984375" style="13" customWidth="1"/>
    <col min="8204" max="8204" width="3.5" style="13" customWidth="1"/>
    <col min="8205" max="8205" width="10.8984375" style="13" customWidth="1"/>
    <col min="8206" max="8206" width="3.5" style="13" customWidth="1"/>
    <col min="8207" max="8448" width="9.09765625" style="13"/>
    <col min="8449" max="8449" width="4.09765625" style="13" customWidth="1"/>
    <col min="8450" max="8450" width="17.19921875" style="13" customWidth="1"/>
    <col min="8451" max="8451" width="10.8984375" style="13" customWidth="1"/>
    <col min="8452" max="8452" width="3.5" style="13" customWidth="1"/>
    <col min="8453" max="8453" width="10.8984375" style="13" customWidth="1"/>
    <col min="8454" max="8454" width="3.5" style="13" customWidth="1"/>
    <col min="8455" max="8455" width="10.8984375" style="13" customWidth="1"/>
    <col min="8456" max="8456" width="3.5" style="13" customWidth="1"/>
    <col min="8457" max="8457" width="10.8984375" style="13" customWidth="1"/>
    <col min="8458" max="8458" width="3.5" style="13" customWidth="1"/>
    <col min="8459" max="8459" width="10.8984375" style="13" customWidth="1"/>
    <col min="8460" max="8460" width="3.5" style="13" customWidth="1"/>
    <col min="8461" max="8461" width="10.8984375" style="13" customWidth="1"/>
    <col min="8462" max="8462" width="3.5" style="13" customWidth="1"/>
    <col min="8463" max="8704" width="9.09765625" style="13"/>
    <col min="8705" max="8705" width="4.09765625" style="13" customWidth="1"/>
    <col min="8706" max="8706" width="17.19921875" style="13" customWidth="1"/>
    <col min="8707" max="8707" width="10.8984375" style="13" customWidth="1"/>
    <col min="8708" max="8708" width="3.5" style="13" customWidth="1"/>
    <col min="8709" max="8709" width="10.8984375" style="13" customWidth="1"/>
    <col min="8710" max="8710" width="3.5" style="13" customWidth="1"/>
    <col min="8711" max="8711" width="10.8984375" style="13" customWidth="1"/>
    <col min="8712" max="8712" width="3.5" style="13" customWidth="1"/>
    <col min="8713" max="8713" width="10.8984375" style="13" customWidth="1"/>
    <col min="8714" max="8714" width="3.5" style="13" customWidth="1"/>
    <col min="8715" max="8715" width="10.8984375" style="13" customWidth="1"/>
    <col min="8716" max="8716" width="3.5" style="13" customWidth="1"/>
    <col min="8717" max="8717" width="10.8984375" style="13" customWidth="1"/>
    <col min="8718" max="8718" width="3.5" style="13" customWidth="1"/>
    <col min="8719" max="8960" width="9.09765625" style="13"/>
    <col min="8961" max="8961" width="4.09765625" style="13" customWidth="1"/>
    <col min="8962" max="8962" width="17.19921875" style="13" customWidth="1"/>
    <col min="8963" max="8963" width="10.8984375" style="13" customWidth="1"/>
    <col min="8964" max="8964" width="3.5" style="13" customWidth="1"/>
    <col min="8965" max="8965" width="10.8984375" style="13" customWidth="1"/>
    <col min="8966" max="8966" width="3.5" style="13" customWidth="1"/>
    <col min="8967" max="8967" width="10.8984375" style="13" customWidth="1"/>
    <col min="8968" max="8968" width="3.5" style="13" customWidth="1"/>
    <col min="8969" max="8969" width="10.8984375" style="13" customWidth="1"/>
    <col min="8970" max="8970" width="3.5" style="13" customWidth="1"/>
    <col min="8971" max="8971" width="10.8984375" style="13" customWidth="1"/>
    <col min="8972" max="8972" width="3.5" style="13" customWidth="1"/>
    <col min="8973" max="8973" width="10.8984375" style="13" customWidth="1"/>
    <col min="8974" max="8974" width="3.5" style="13" customWidth="1"/>
    <col min="8975" max="9216" width="9.09765625" style="13"/>
    <col min="9217" max="9217" width="4.09765625" style="13" customWidth="1"/>
    <col min="9218" max="9218" width="17.19921875" style="13" customWidth="1"/>
    <col min="9219" max="9219" width="10.8984375" style="13" customWidth="1"/>
    <col min="9220" max="9220" width="3.5" style="13" customWidth="1"/>
    <col min="9221" max="9221" width="10.8984375" style="13" customWidth="1"/>
    <col min="9222" max="9222" width="3.5" style="13" customWidth="1"/>
    <col min="9223" max="9223" width="10.8984375" style="13" customWidth="1"/>
    <col min="9224" max="9224" width="3.5" style="13" customWidth="1"/>
    <col min="9225" max="9225" width="10.8984375" style="13" customWidth="1"/>
    <col min="9226" max="9226" width="3.5" style="13" customWidth="1"/>
    <col min="9227" max="9227" width="10.8984375" style="13" customWidth="1"/>
    <col min="9228" max="9228" width="3.5" style="13" customWidth="1"/>
    <col min="9229" max="9229" width="10.8984375" style="13" customWidth="1"/>
    <col min="9230" max="9230" width="3.5" style="13" customWidth="1"/>
    <col min="9231" max="9472" width="9.09765625" style="13"/>
    <col min="9473" max="9473" width="4.09765625" style="13" customWidth="1"/>
    <col min="9474" max="9474" width="17.19921875" style="13" customWidth="1"/>
    <col min="9475" max="9475" width="10.8984375" style="13" customWidth="1"/>
    <col min="9476" max="9476" width="3.5" style="13" customWidth="1"/>
    <col min="9477" max="9477" width="10.8984375" style="13" customWidth="1"/>
    <col min="9478" max="9478" width="3.5" style="13" customWidth="1"/>
    <col min="9479" max="9479" width="10.8984375" style="13" customWidth="1"/>
    <col min="9480" max="9480" width="3.5" style="13" customWidth="1"/>
    <col min="9481" max="9481" width="10.8984375" style="13" customWidth="1"/>
    <col min="9482" max="9482" width="3.5" style="13" customWidth="1"/>
    <col min="9483" max="9483" width="10.8984375" style="13" customWidth="1"/>
    <col min="9484" max="9484" width="3.5" style="13" customWidth="1"/>
    <col min="9485" max="9485" width="10.8984375" style="13" customWidth="1"/>
    <col min="9486" max="9486" width="3.5" style="13" customWidth="1"/>
    <col min="9487" max="9728" width="9.09765625" style="13"/>
    <col min="9729" max="9729" width="4.09765625" style="13" customWidth="1"/>
    <col min="9730" max="9730" width="17.19921875" style="13" customWidth="1"/>
    <col min="9731" max="9731" width="10.8984375" style="13" customWidth="1"/>
    <col min="9732" max="9732" width="3.5" style="13" customWidth="1"/>
    <col min="9733" max="9733" width="10.8984375" style="13" customWidth="1"/>
    <col min="9734" max="9734" width="3.5" style="13" customWidth="1"/>
    <col min="9735" max="9735" width="10.8984375" style="13" customWidth="1"/>
    <col min="9736" max="9736" width="3.5" style="13" customWidth="1"/>
    <col min="9737" max="9737" width="10.8984375" style="13" customWidth="1"/>
    <col min="9738" max="9738" width="3.5" style="13" customWidth="1"/>
    <col min="9739" max="9739" width="10.8984375" style="13" customWidth="1"/>
    <col min="9740" max="9740" width="3.5" style="13" customWidth="1"/>
    <col min="9741" max="9741" width="10.8984375" style="13" customWidth="1"/>
    <col min="9742" max="9742" width="3.5" style="13" customWidth="1"/>
    <col min="9743" max="9984" width="9.09765625" style="13"/>
    <col min="9985" max="9985" width="4.09765625" style="13" customWidth="1"/>
    <col min="9986" max="9986" width="17.19921875" style="13" customWidth="1"/>
    <col min="9987" max="9987" width="10.8984375" style="13" customWidth="1"/>
    <col min="9988" max="9988" width="3.5" style="13" customWidth="1"/>
    <col min="9989" max="9989" width="10.8984375" style="13" customWidth="1"/>
    <col min="9990" max="9990" width="3.5" style="13" customWidth="1"/>
    <col min="9991" max="9991" width="10.8984375" style="13" customWidth="1"/>
    <col min="9992" max="9992" width="3.5" style="13" customWidth="1"/>
    <col min="9993" max="9993" width="10.8984375" style="13" customWidth="1"/>
    <col min="9994" max="9994" width="3.5" style="13" customWidth="1"/>
    <col min="9995" max="9995" width="10.8984375" style="13" customWidth="1"/>
    <col min="9996" max="9996" width="3.5" style="13" customWidth="1"/>
    <col min="9997" max="9997" width="10.8984375" style="13" customWidth="1"/>
    <col min="9998" max="9998" width="3.5" style="13" customWidth="1"/>
    <col min="9999" max="10240" width="9.09765625" style="13"/>
    <col min="10241" max="10241" width="4.09765625" style="13" customWidth="1"/>
    <col min="10242" max="10242" width="17.19921875" style="13" customWidth="1"/>
    <col min="10243" max="10243" width="10.8984375" style="13" customWidth="1"/>
    <col min="10244" max="10244" width="3.5" style="13" customWidth="1"/>
    <col min="10245" max="10245" width="10.8984375" style="13" customWidth="1"/>
    <col min="10246" max="10246" width="3.5" style="13" customWidth="1"/>
    <col min="10247" max="10247" width="10.8984375" style="13" customWidth="1"/>
    <col min="10248" max="10248" width="3.5" style="13" customWidth="1"/>
    <col min="10249" max="10249" width="10.8984375" style="13" customWidth="1"/>
    <col min="10250" max="10250" width="3.5" style="13" customWidth="1"/>
    <col min="10251" max="10251" width="10.8984375" style="13" customWidth="1"/>
    <col min="10252" max="10252" width="3.5" style="13" customWidth="1"/>
    <col min="10253" max="10253" width="10.8984375" style="13" customWidth="1"/>
    <col min="10254" max="10254" width="3.5" style="13" customWidth="1"/>
    <col min="10255" max="10496" width="9.09765625" style="13"/>
    <col min="10497" max="10497" width="4.09765625" style="13" customWidth="1"/>
    <col min="10498" max="10498" width="17.19921875" style="13" customWidth="1"/>
    <col min="10499" max="10499" width="10.8984375" style="13" customWidth="1"/>
    <col min="10500" max="10500" width="3.5" style="13" customWidth="1"/>
    <col min="10501" max="10501" width="10.8984375" style="13" customWidth="1"/>
    <col min="10502" max="10502" width="3.5" style="13" customWidth="1"/>
    <col min="10503" max="10503" width="10.8984375" style="13" customWidth="1"/>
    <col min="10504" max="10504" width="3.5" style="13" customWidth="1"/>
    <col min="10505" max="10505" width="10.8984375" style="13" customWidth="1"/>
    <col min="10506" max="10506" width="3.5" style="13" customWidth="1"/>
    <col min="10507" max="10507" width="10.8984375" style="13" customWidth="1"/>
    <col min="10508" max="10508" width="3.5" style="13" customWidth="1"/>
    <col min="10509" max="10509" width="10.8984375" style="13" customWidth="1"/>
    <col min="10510" max="10510" width="3.5" style="13" customWidth="1"/>
    <col min="10511" max="10752" width="9.09765625" style="13"/>
    <col min="10753" max="10753" width="4.09765625" style="13" customWidth="1"/>
    <col min="10754" max="10754" width="17.19921875" style="13" customWidth="1"/>
    <col min="10755" max="10755" width="10.8984375" style="13" customWidth="1"/>
    <col min="10756" max="10756" width="3.5" style="13" customWidth="1"/>
    <col min="10757" max="10757" width="10.8984375" style="13" customWidth="1"/>
    <col min="10758" max="10758" width="3.5" style="13" customWidth="1"/>
    <col min="10759" max="10759" width="10.8984375" style="13" customWidth="1"/>
    <col min="10760" max="10760" width="3.5" style="13" customWidth="1"/>
    <col min="10761" max="10761" width="10.8984375" style="13" customWidth="1"/>
    <col min="10762" max="10762" width="3.5" style="13" customWidth="1"/>
    <col min="10763" max="10763" width="10.8984375" style="13" customWidth="1"/>
    <col min="10764" max="10764" width="3.5" style="13" customWidth="1"/>
    <col min="10765" max="10765" width="10.8984375" style="13" customWidth="1"/>
    <col min="10766" max="10766" width="3.5" style="13" customWidth="1"/>
    <col min="10767" max="11008" width="9.09765625" style="13"/>
    <col min="11009" max="11009" width="4.09765625" style="13" customWidth="1"/>
    <col min="11010" max="11010" width="17.19921875" style="13" customWidth="1"/>
    <col min="11011" max="11011" width="10.8984375" style="13" customWidth="1"/>
    <col min="11012" max="11012" width="3.5" style="13" customWidth="1"/>
    <col min="11013" max="11013" width="10.8984375" style="13" customWidth="1"/>
    <col min="11014" max="11014" width="3.5" style="13" customWidth="1"/>
    <col min="11015" max="11015" width="10.8984375" style="13" customWidth="1"/>
    <col min="11016" max="11016" width="3.5" style="13" customWidth="1"/>
    <col min="11017" max="11017" width="10.8984375" style="13" customWidth="1"/>
    <col min="11018" max="11018" width="3.5" style="13" customWidth="1"/>
    <col min="11019" max="11019" width="10.8984375" style="13" customWidth="1"/>
    <col min="11020" max="11020" width="3.5" style="13" customWidth="1"/>
    <col min="11021" max="11021" width="10.8984375" style="13" customWidth="1"/>
    <col min="11022" max="11022" width="3.5" style="13" customWidth="1"/>
    <col min="11023" max="11264" width="9.09765625" style="13"/>
    <col min="11265" max="11265" width="4.09765625" style="13" customWidth="1"/>
    <col min="11266" max="11266" width="17.19921875" style="13" customWidth="1"/>
    <col min="11267" max="11267" width="10.8984375" style="13" customWidth="1"/>
    <col min="11268" max="11268" width="3.5" style="13" customWidth="1"/>
    <col min="11269" max="11269" width="10.8984375" style="13" customWidth="1"/>
    <col min="11270" max="11270" width="3.5" style="13" customWidth="1"/>
    <col min="11271" max="11271" width="10.8984375" style="13" customWidth="1"/>
    <col min="11272" max="11272" width="3.5" style="13" customWidth="1"/>
    <col min="11273" max="11273" width="10.8984375" style="13" customWidth="1"/>
    <col min="11274" max="11274" width="3.5" style="13" customWidth="1"/>
    <col min="11275" max="11275" width="10.8984375" style="13" customWidth="1"/>
    <col min="11276" max="11276" width="3.5" style="13" customWidth="1"/>
    <col min="11277" max="11277" width="10.8984375" style="13" customWidth="1"/>
    <col min="11278" max="11278" width="3.5" style="13" customWidth="1"/>
    <col min="11279" max="11520" width="9.09765625" style="13"/>
    <col min="11521" max="11521" width="4.09765625" style="13" customWidth="1"/>
    <col min="11522" max="11522" width="17.19921875" style="13" customWidth="1"/>
    <col min="11523" max="11523" width="10.8984375" style="13" customWidth="1"/>
    <col min="11524" max="11524" width="3.5" style="13" customWidth="1"/>
    <col min="11525" max="11525" width="10.8984375" style="13" customWidth="1"/>
    <col min="11526" max="11526" width="3.5" style="13" customWidth="1"/>
    <col min="11527" max="11527" width="10.8984375" style="13" customWidth="1"/>
    <col min="11528" max="11528" width="3.5" style="13" customWidth="1"/>
    <col min="11529" max="11529" width="10.8984375" style="13" customWidth="1"/>
    <col min="11530" max="11530" width="3.5" style="13" customWidth="1"/>
    <col min="11531" max="11531" width="10.8984375" style="13" customWidth="1"/>
    <col min="11532" max="11532" width="3.5" style="13" customWidth="1"/>
    <col min="11533" max="11533" width="10.8984375" style="13" customWidth="1"/>
    <col min="11534" max="11534" width="3.5" style="13" customWidth="1"/>
    <col min="11535" max="11776" width="9.09765625" style="13"/>
    <col min="11777" max="11777" width="4.09765625" style="13" customWidth="1"/>
    <col min="11778" max="11778" width="17.19921875" style="13" customWidth="1"/>
    <col min="11779" max="11779" width="10.8984375" style="13" customWidth="1"/>
    <col min="11780" max="11780" width="3.5" style="13" customWidth="1"/>
    <col min="11781" max="11781" width="10.8984375" style="13" customWidth="1"/>
    <col min="11782" max="11782" width="3.5" style="13" customWidth="1"/>
    <col min="11783" max="11783" width="10.8984375" style="13" customWidth="1"/>
    <col min="11784" max="11784" width="3.5" style="13" customWidth="1"/>
    <col min="11785" max="11785" width="10.8984375" style="13" customWidth="1"/>
    <col min="11786" max="11786" width="3.5" style="13" customWidth="1"/>
    <col min="11787" max="11787" width="10.8984375" style="13" customWidth="1"/>
    <col min="11788" max="11788" width="3.5" style="13" customWidth="1"/>
    <col min="11789" max="11789" width="10.8984375" style="13" customWidth="1"/>
    <col min="11790" max="11790" width="3.5" style="13" customWidth="1"/>
    <col min="11791" max="12032" width="9.09765625" style="13"/>
    <col min="12033" max="12033" width="4.09765625" style="13" customWidth="1"/>
    <col min="12034" max="12034" width="17.19921875" style="13" customWidth="1"/>
    <col min="12035" max="12035" width="10.8984375" style="13" customWidth="1"/>
    <col min="12036" max="12036" width="3.5" style="13" customWidth="1"/>
    <col min="12037" max="12037" width="10.8984375" style="13" customWidth="1"/>
    <col min="12038" max="12038" width="3.5" style="13" customWidth="1"/>
    <col min="12039" max="12039" width="10.8984375" style="13" customWidth="1"/>
    <col min="12040" max="12040" width="3.5" style="13" customWidth="1"/>
    <col min="12041" max="12041" width="10.8984375" style="13" customWidth="1"/>
    <col min="12042" max="12042" width="3.5" style="13" customWidth="1"/>
    <col min="12043" max="12043" width="10.8984375" style="13" customWidth="1"/>
    <col min="12044" max="12044" width="3.5" style="13" customWidth="1"/>
    <col min="12045" max="12045" width="10.8984375" style="13" customWidth="1"/>
    <col min="12046" max="12046" width="3.5" style="13" customWidth="1"/>
    <col min="12047" max="12288" width="9.09765625" style="13"/>
    <col min="12289" max="12289" width="4.09765625" style="13" customWidth="1"/>
    <col min="12290" max="12290" width="17.19921875" style="13" customWidth="1"/>
    <col min="12291" max="12291" width="10.8984375" style="13" customWidth="1"/>
    <col min="12292" max="12292" width="3.5" style="13" customWidth="1"/>
    <col min="12293" max="12293" width="10.8984375" style="13" customWidth="1"/>
    <col min="12294" max="12294" width="3.5" style="13" customWidth="1"/>
    <col min="12295" max="12295" width="10.8984375" style="13" customWidth="1"/>
    <col min="12296" max="12296" width="3.5" style="13" customWidth="1"/>
    <col min="12297" max="12297" width="10.8984375" style="13" customWidth="1"/>
    <col min="12298" max="12298" width="3.5" style="13" customWidth="1"/>
    <col min="12299" max="12299" width="10.8984375" style="13" customWidth="1"/>
    <col min="12300" max="12300" width="3.5" style="13" customWidth="1"/>
    <col min="12301" max="12301" width="10.8984375" style="13" customWidth="1"/>
    <col min="12302" max="12302" width="3.5" style="13" customWidth="1"/>
    <col min="12303" max="12544" width="9.09765625" style="13"/>
    <col min="12545" max="12545" width="4.09765625" style="13" customWidth="1"/>
    <col min="12546" max="12546" width="17.19921875" style="13" customWidth="1"/>
    <col min="12547" max="12547" width="10.8984375" style="13" customWidth="1"/>
    <col min="12548" max="12548" width="3.5" style="13" customWidth="1"/>
    <col min="12549" max="12549" width="10.8984375" style="13" customWidth="1"/>
    <col min="12550" max="12550" width="3.5" style="13" customWidth="1"/>
    <col min="12551" max="12551" width="10.8984375" style="13" customWidth="1"/>
    <col min="12552" max="12552" width="3.5" style="13" customWidth="1"/>
    <col min="12553" max="12553" width="10.8984375" style="13" customWidth="1"/>
    <col min="12554" max="12554" width="3.5" style="13" customWidth="1"/>
    <col min="12555" max="12555" width="10.8984375" style="13" customWidth="1"/>
    <col min="12556" max="12556" width="3.5" style="13" customWidth="1"/>
    <col min="12557" max="12557" width="10.8984375" style="13" customWidth="1"/>
    <col min="12558" max="12558" width="3.5" style="13" customWidth="1"/>
    <col min="12559" max="12800" width="9.09765625" style="13"/>
    <col min="12801" max="12801" width="4.09765625" style="13" customWidth="1"/>
    <col min="12802" max="12802" width="17.19921875" style="13" customWidth="1"/>
    <col min="12803" max="12803" width="10.8984375" style="13" customWidth="1"/>
    <col min="12804" max="12804" width="3.5" style="13" customWidth="1"/>
    <col min="12805" max="12805" width="10.8984375" style="13" customWidth="1"/>
    <col min="12806" max="12806" width="3.5" style="13" customWidth="1"/>
    <col min="12807" max="12807" width="10.8984375" style="13" customWidth="1"/>
    <col min="12808" max="12808" width="3.5" style="13" customWidth="1"/>
    <col min="12809" max="12809" width="10.8984375" style="13" customWidth="1"/>
    <col min="12810" max="12810" width="3.5" style="13" customWidth="1"/>
    <col min="12811" max="12811" width="10.8984375" style="13" customWidth="1"/>
    <col min="12812" max="12812" width="3.5" style="13" customWidth="1"/>
    <col min="12813" max="12813" width="10.8984375" style="13" customWidth="1"/>
    <col min="12814" max="12814" width="3.5" style="13" customWidth="1"/>
    <col min="12815" max="13056" width="9.09765625" style="13"/>
    <col min="13057" max="13057" width="4.09765625" style="13" customWidth="1"/>
    <col min="13058" max="13058" width="17.19921875" style="13" customWidth="1"/>
    <col min="13059" max="13059" width="10.8984375" style="13" customWidth="1"/>
    <col min="13060" max="13060" width="3.5" style="13" customWidth="1"/>
    <col min="13061" max="13061" width="10.8984375" style="13" customWidth="1"/>
    <col min="13062" max="13062" width="3.5" style="13" customWidth="1"/>
    <col min="13063" max="13063" width="10.8984375" style="13" customWidth="1"/>
    <col min="13064" max="13064" width="3.5" style="13" customWidth="1"/>
    <col min="13065" max="13065" width="10.8984375" style="13" customWidth="1"/>
    <col min="13066" max="13066" width="3.5" style="13" customWidth="1"/>
    <col min="13067" max="13067" width="10.8984375" style="13" customWidth="1"/>
    <col min="13068" max="13068" width="3.5" style="13" customWidth="1"/>
    <col min="13069" max="13069" width="10.8984375" style="13" customWidth="1"/>
    <col min="13070" max="13070" width="3.5" style="13" customWidth="1"/>
    <col min="13071" max="13312" width="9.09765625" style="13"/>
    <col min="13313" max="13313" width="4.09765625" style="13" customWidth="1"/>
    <col min="13314" max="13314" width="17.19921875" style="13" customWidth="1"/>
    <col min="13315" max="13315" width="10.8984375" style="13" customWidth="1"/>
    <col min="13316" max="13316" width="3.5" style="13" customWidth="1"/>
    <col min="13317" max="13317" width="10.8984375" style="13" customWidth="1"/>
    <col min="13318" max="13318" width="3.5" style="13" customWidth="1"/>
    <col min="13319" max="13319" width="10.8984375" style="13" customWidth="1"/>
    <col min="13320" max="13320" width="3.5" style="13" customWidth="1"/>
    <col min="13321" max="13321" width="10.8984375" style="13" customWidth="1"/>
    <col min="13322" max="13322" width="3.5" style="13" customWidth="1"/>
    <col min="13323" max="13323" width="10.8984375" style="13" customWidth="1"/>
    <col min="13324" max="13324" width="3.5" style="13" customWidth="1"/>
    <col min="13325" max="13325" width="10.8984375" style="13" customWidth="1"/>
    <col min="13326" max="13326" width="3.5" style="13" customWidth="1"/>
    <col min="13327" max="13568" width="9.09765625" style="13"/>
    <col min="13569" max="13569" width="4.09765625" style="13" customWidth="1"/>
    <col min="13570" max="13570" width="17.19921875" style="13" customWidth="1"/>
    <col min="13571" max="13571" width="10.8984375" style="13" customWidth="1"/>
    <col min="13572" max="13572" width="3.5" style="13" customWidth="1"/>
    <col min="13573" max="13573" width="10.8984375" style="13" customWidth="1"/>
    <col min="13574" max="13574" width="3.5" style="13" customWidth="1"/>
    <col min="13575" max="13575" width="10.8984375" style="13" customWidth="1"/>
    <col min="13576" max="13576" width="3.5" style="13" customWidth="1"/>
    <col min="13577" max="13577" width="10.8984375" style="13" customWidth="1"/>
    <col min="13578" max="13578" width="3.5" style="13" customWidth="1"/>
    <col min="13579" max="13579" width="10.8984375" style="13" customWidth="1"/>
    <col min="13580" max="13580" width="3.5" style="13" customWidth="1"/>
    <col min="13581" max="13581" width="10.8984375" style="13" customWidth="1"/>
    <col min="13582" max="13582" width="3.5" style="13" customWidth="1"/>
    <col min="13583" max="13824" width="9.09765625" style="13"/>
    <col min="13825" max="13825" width="4.09765625" style="13" customWidth="1"/>
    <col min="13826" max="13826" width="17.19921875" style="13" customWidth="1"/>
    <col min="13827" max="13827" width="10.8984375" style="13" customWidth="1"/>
    <col min="13828" max="13828" width="3.5" style="13" customWidth="1"/>
    <col min="13829" max="13829" width="10.8984375" style="13" customWidth="1"/>
    <col min="13830" max="13830" width="3.5" style="13" customWidth="1"/>
    <col min="13831" max="13831" width="10.8984375" style="13" customWidth="1"/>
    <col min="13832" max="13832" width="3.5" style="13" customWidth="1"/>
    <col min="13833" max="13833" width="10.8984375" style="13" customWidth="1"/>
    <col min="13834" max="13834" width="3.5" style="13" customWidth="1"/>
    <col min="13835" max="13835" width="10.8984375" style="13" customWidth="1"/>
    <col min="13836" max="13836" width="3.5" style="13" customWidth="1"/>
    <col min="13837" max="13837" width="10.8984375" style="13" customWidth="1"/>
    <col min="13838" max="13838" width="3.5" style="13" customWidth="1"/>
    <col min="13839" max="14080" width="9.09765625" style="13"/>
    <col min="14081" max="14081" width="4.09765625" style="13" customWidth="1"/>
    <col min="14082" max="14082" width="17.19921875" style="13" customWidth="1"/>
    <col min="14083" max="14083" width="10.8984375" style="13" customWidth="1"/>
    <col min="14084" max="14084" width="3.5" style="13" customWidth="1"/>
    <col min="14085" max="14085" width="10.8984375" style="13" customWidth="1"/>
    <col min="14086" max="14086" width="3.5" style="13" customWidth="1"/>
    <col min="14087" max="14087" width="10.8984375" style="13" customWidth="1"/>
    <col min="14088" max="14088" width="3.5" style="13" customWidth="1"/>
    <col min="14089" max="14089" width="10.8984375" style="13" customWidth="1"/>
    <col min="14090" max="14090" width="3.5" style="13" customWidth="1"/>
    <col min="14091" max="14091" width="10.8984375" style="13" customWidth="1"/>
    <col min="14092" max="14092" width="3.5" style="13" customWidth="1"/>
    <col min="14093" max="14093" width="10.8984375" style="13" customWidth="1"/>
    <col min="14094" max="14094" width="3.5" style="13" customWidth="1"/>
    <col min="14095" max="14336" width="9.09765625" style="13"/>
    <col min="14337" max="14337" width="4.09765625" style="13" customWidth="1"/>
    <col min="14338" max="14338" width="17.19921875" style="13" customWidth="1"/>
    <col min="14339" max="14339" width="10.8984375" style="13" customWidth="1"/>
    <col min="14340" max="14340" width="3.5" style="13" customWidth="1"/>
    <col min="14341" max="14341" width="10.8984375" style="13" customWidth="1"/>
    <col min="14342" max="14342" width="3.5" style="13" customWidth="1"/>
    <col min="14343" max="14343" width="10.8984375" style="13" customWidth="1"/>
    <col min="14344" max="14344" width="3.5" style="13" customWidth="1"/>
    <col min="14345" max="14345" width="10.8984375" style="13" customWidth="1"/>
    <col min="14346" max="14346" width="3.5" style="13" customWidth="1"/>
    <col min="14347" max="14347" width="10.8984375" style="13" customWidth="1"/>
    <col min="14348" max="14348" width="3.5" style="13" customWidth="1"/>
    <col min="14349" max="14349" width="10.8984375" style="13" customWidth="1"/>
    <col min="14350" max="14350" width="3.5" style="13" customWidth="1"/>
    <col min="14351" max="14592" width="9.09765625" style="13"/>
    <col min="14593" max="14593" width="4.09765625" style="13" customWidth="1"/>
    <col min="14594" max="14594" width="17.19921875" style="13" customWidth="1"/>
    <col min="14595" max="14595" width="10.8984375" style="13" customWidth="1"/>
    <col min="14596" max="14596" width="3.5" style="13" customWidth="1"/>
    <col min="14597" max="14597" width="10.8984375" style="13" customWidth="1"/>
    <col min="14598" max="14598" width="3.5" style="13" customWidth="1"/>
    <col min="14599" max="14599" width="10.8984375" style="13" customWidth="1"/>
    <col min="14600" max="14600" width="3.5" style="13" customWidth="1"/>
    <col min="14601" max="14601" width="10.8984375" style="13" customWidth="1"/>
    <col min="14602" max="14602" width="3.5" style="13" customWidth="1"/>
    <col min="14603" max="14603" width="10.8984375" style="13" customWidth="1"/>
    <col min="14604" max="14604" width="3.5" style="13" customWidth="1"/>
    <col min="14605" max="14605" width="10.8984375" style="13" customWidth="1"/>
    <col min="14606" max="14606" width="3.5" style="13" customWidth="1"/>
    <col min="14607" max="14848" width="9.09765625" style="13"/>
    <col min="14849" max="14849" width="4.09765625" style="13" customWidth="1"/>
    <col min="14850" max="14850" width="17.19921875" style="13" customWidth="1"/>
    <col min="14851" max="14851" width="10.8984375" style="13" customWidth="1"/>
    <col min="14852" max="14852" width="3.5" style="13" customWidth="1"/>
    <col min="14853" max="14853" width="10.8984375" style="13" customWidth="1"/>
    <col min="14854" max="14854" width="3.5" style="13" customWidth="1"/>
    <col min="14855" max="14855" width="10.8984375" style="13" customWidth="1"/>
    <col min="14856" max="14856" width="3.5" style="13" customWidth="1"/>
    <col min="14857" max="14857" width="10.8984375" style="13" customWidth="1"/>
    <col min="14858" max="14858" width="3.5" style="13" customWidth="1"/>
    <col min="14859" max="14859" width="10.8984375" style="13" customWidth="1"/>
    <col min="14860" max="14860" width="3.5" style="13" customWidth="1"/>
    <col min="14861" max="14861" width="10.8984375" style="13" customWidth="1"/>
    <col min="14862" max="14862" width="3.5" style="13" customWidth="1"/>
    <col min="14863" max="15104" width="9.09765625" style="13"/>
    <col min="15105" max="15105" width="4.09765625" style="13" customWidth="1"/>
    <col min="15106" max="15106" width="17.19921875" style="13" customWidth="1"/>
    <col min="15107" max="15107" width="10.8984375" style="13" customWidth="1"/>
    <col min="15108" max="15108" width="3.5" style="13" customWidth="1"/>
    <col min="15109" max="15109" width="10.8984375" style="13" customWidth="1"/>
    <col min="15110" max="15110" width="3.5" style="13" customWidth="1"/>
    <col min="15111" max="15111" width="10.8984375" style="13" customWidth="1"/>
    <col min="15112" max="15112" width="3.5" style="13" customWidth="1"/>
    <col min="15113" max="15113" width="10.8984375" style="13" customWidth="1"/>
    <col min="15114" max="15114" width="3.5" style="13" customWidth="1"/>
    <col min="15115" max="15115" width="10.8984375" style="13" customWidth="1"/>
    <col min="15116" max="15116" width="3.5" style="13" customWidth="1"/>
    <col min="15117" max="15117" width="10.8984375" style="13" customWidth="1"/>
    <col min="15118" max="15118" width="3.5" style="13" customWidth="1"/>
    <col min="15119" max="15360" width="9.09765625" style="13"/>
    <col min="15361" max="15361" width="4.09765625" style="13" customWidth="1"/>
    <col min="15362" max="15362" width="17.19921875" style="13" customWidth="1"/>
    <col min="15363" max="15363" width="10.8984375" style="13" customWidth="1"/>
    <col min="15364" max="15364" width="3.5" style="13" customWidth="1"/>
    <col min="15365" max="15365" width="10.8984375" style="13" customWidth="1"/>
    <col min="15366" max="15366" width="3.5" style="13" customWidth="1"/>
    <col min="15367" max="15367" width="10.8984375" style="13" customWidth="1"/>
    <col min="15368" max="15368" width="3.5" style="13" customWidth="1"/>
    <col min="15369" max="15369" width="10.8984375" style="13" customWidth="1"/>
    <col min="15370" max="15370" width="3.5" style="13" customWidth="1"/>
    <col min="15371" max="15371" width="10.8984375" style="13" customWidth="1"/>
    <col min="15372" max="15372" width="3.5" style="13" customWidth="1"/>
    <col min="15373" max="15373" width="10.8984375" style="13" customWidth="1"/>
    <col min="15374" max="15374" width="3.5" style="13" customWidth="1"/>
    <col min="15375" max="15616" width="9.09765625" style="13"/>
    <col min="15617" max="15617" width="4.09765625" style="13" customWidth="1"/>
    <col min="15618" max="15618" width="17.19921875" style="13" customWidth="1"/>
    <col min="15619" max="15619" width="10.8984375" style="13" customWidth="1"/>
    <col min="15620" max="15620" width="3.5" style="13" customWidth="1"/>
    <col min="15621" max="15621" width="10.8984375" style="13" customWidth="1"/>
    <col min="15622" max="15622" width="3.5" style="13" customWidth="1"/>
    <col min="15623" max="15623" width="10.8984375" style="13" customWidth="1"/>
    <col min="15624" max="15624" width="3.5" style="13" customWidth="1"/>
    <col min="15625" max="15625" width="10.8984375" style="13" customWidth="1"/>
    <col min="15626" max="15626" width="3.5" style="13" customWidth="1"/>
    <col min="15627" max="15627" width="10.8984375" style="13" customWidth="1"/>
    <col min="15628" max="15628" width="3.5" style="13" customWidth="1"/>
    <col min="15629" max="15629" width="10.8984375" style="13" customWidth="1"/>
    <col min="15630" max="15630" width="3.5" style="13" customWidth="1"/>
    <col min="15631" max="15872" width="9.09765625" style="13"/>
    <col min="15873" max="15873" width="4.09765625" style="13" customWidth="1"/>
    <col min="15874" max="15874" width="17.19921875" style="13" customWidth="1"/>
    <col min="15875" max="15875" width="10.8984375" style="13" customWidth="1"/>
    <col min="15876" max="15876" width="3.5" style="13" customWidth="1"/>
    <col min="15877" max="15877" width="10.8984375" style="13" customWidth="1"/>
    <col min="15878" max="15878" width="3.5" style="13" customWidth="1"/>
    <col min="15879" max="15879" width="10.8984375" style="13" customWidth="1"/>
    <col min="15880" max="15880" width="3.5" style="13" customWidth="1"/>
    <col min="15881" max="15881" width="10.8984375" style="13" customWidth="1"/>
    <col min="15882" max="15882" width="3.5" style="13" customWidth="1"/>
    <col min="15883" max="15883" width="10.8984375" style="13" customWidth="1"/>
    <col min="15884" max="15884" width="3.5" style="13" customWidth="1"/>
    <col min="15885" max="15885" width="10.8984375" style="13" customWidth="1"/>
    <col min="15886" max="15886" width="3.5" style="13" customWidth="1"/>
    <col min="15887" max="16128" width="9.09765625" style="13"/>
    <col min="16129" max="16129" width="4.09765625" style="13" customWidth="1"/>
    <col min="16130" max="16130" width="17.19921875" style="13" customWidth="1"/>
    <col min="16131" max="16131" width="10.8984375" style="13" customWidth="1"/>
    <col min="16132" max="16132" width="3.5" style="13" customWidth="1"/>
    <col min="16133" max="16133" width="10.8984375" style="13" customWidth="1"/>
    <col min="16134" max="16134" width="3.5" style="13" customWidth="1"/>
    <col min="16135" max="16135" width="10.8984375" style="13" customWidth="1"/>
    <col min="16136" max="16136" width="3.5" style="13" customWidth="1"/>
    <col min="16137" max="16137" width="10.8984375" style="13" customWidth="1"/>
    <col min="16138" max="16138" width="3.5" style="13" customWidth="1"/>
    <col min="16139" max="16139" width="10.8984375" style="13" customWidth="1"/>
    <col min="16140" max="16140" width="3.5" style="13" customWidth="1"/>
    <col min="16141" max="16141" width="10.8984375" style="13" customWidth="1"/>
    <col min="16142" max="16142" width="3.5" style="13" customWidth="1"/>
    <col min="16143" max="16384" width="9.09765625" style="13"/>
  </cols>
  <sheetData>
    <row r="1" spans="1:15" ht="22.5" customHeight="1">
      <c r="A1" s="222" t="s">
        <v>35</v>
      </c>
      <c r="B1" s="222"/>
      <c r="C1" s="222"/>
      <c r="D1" s="222"/>
      <c r="E1" s="222"/>
      <c r="F1" s="222"/>
      <c r="G1" s="222"/>
      <c r="H1" s="222"/>
      <c r="I1" s="222"/>
      <c r="J1" s="222"/>
      <c r="K1" s="222"/>
      <c r="L1" s="222"/>
      <c r="M1" s="222"/>
      <c r="N1" s="222"/>
    </row>
    <row r="2" spans="1:15" ht="22.5" customHeight="1">
      <c r="A2" s="13" t="s">
        <v>36</v>
      </c>
      <c r="I2" s="131" t="s">
        <v>8</v>
      </c>
      <c r="J2" s="131"/>
      <c r="K2" s="131"/>
      <c r="L2" s="131"/>
      <c r="M2" s="131"/>
      <c r="N2" s="131"/>
    </row>
    <row r="3" spans="1:15" ht="15" customHeight="1">
      <c r="A3" s="223" t="s">
        <v>9</v>
      </c>
      <c r="B3" s="224" t="s">
        <v>10</v>
      </c>
      <c r="C3" s="225" t="s">
        <v>11</v>
      </c>
      <c r="D3" s="226"/>
      <c r="E3" s="225" t="s">
        <v>12</v>
      </c>
      <c r="F3" s="226"/>
      <c r="G3" s="225" t="s">
        <v>13</v>
      </c>
      <c r="H3" s="226"/>
      <c r="I3" s="225" t="s">
        <v>14</v>
      </c>
      <c r="J3" s="226"/>
      <c r="K3" s="225" t="s">
        <v>15</v>
      </c>
      <c r="L3" s="226"/>
      <c r="M3" s="225" t="s">
        <v>16</v>
      </c>
      <c r="N3" s="226"/>
    </row>
    <row r="4" spans="1:15" ht="15" customHeight="1">
      <c r="A4" s="223"/>
      <c r="B4" s="224"/>
      <c r="C4" s="14" t="s">
        <v>17</v>
      </c>
      <c r="D4" s="15" t="s">
        <v>18</v>
      </c>
      <c r="E4" s="14" t="s">
        <v>17</v>
      </c>
      <c r="F4" s="15" t="s">
        <v>18</v>
      </c>
      <c r="G4" s="14" t="s">
        <v>17</v>
      </c>
      <c r="H4" s="15" t="s">
        <v>18</v>
      </c>
      <c r="I4" s="14" t="s">
        <v>17</v>
      </c>
      <c r="J4" s="15" t="s">
        <v>18</v>
      </c>
      <c r="K4" s="14" t="s">
        <v>17</v>
      </c>
      <c r="L4" s="15" t="s">
        <v>18</v>
      </c>
      <c r="M4" s="14" t="s">
        <v>17</v>
      </c>
      <c r="N4" s="15" t="s">
        <v>18</v>
      </c>
    </row>
    <row r="5" spans="1:15" ht="21" customHeight="1">
      <c r="A5" s="16">
        <v>1</v>
      </c>
      <c r="B5" s="51" t="s">
        <v>37</v>
      </c>
      <c r="C5" s="52" t="s" ph="1">
        <v>339</v>
      </c>
      <c r="D5" s="52">
        <v>5</v>
      </c>
      <c r="E5" s="52" t="s" ph="1">
        <v>34</v>
      </c>
      <c r="F5" s="52">
        <v>5</v>
      </c>
      <c r="G5" s="52" t="s" ph="1">
        <v>38</v>
      </c>
      <c r="H5" s="52">
        <v>5</v>
      </c>
      <c r="I5" s="52" t="s" ph="1">
        <v>39</v>
      </c>
      <c r="J5" s="52">
        <v>5</v>
      </c>
      <c r="K5" s="52" t="s" ph="1">
        <v>40</v>
      </c>
      <c r="L5" s="52">
        <v>5</v>
      </c>
      <c r="M5" s="53" t="s" ph="1">
        <v>41</v>
      </c>
      <c r="N5" s="52">
        <v>5</v>
      </c>
    </row>
    <row r="6" spans="1:15" ht="21" customHeight="1">
      <c r="A6" s="16">
        <v>2</v>
      </c>
      <c r="B6" s="18" t="s">
        <v>42</v>
      </c>
      <c r="C6" s="17" t="s" ph="1">
        <v>44</v>
      </c>
      <c r="D6" s="17">
        <v>6</v>
      </c>
      <c r="E6" s="17" t="s" ph="1">
        <v>45</v>
      </c>
      <c r="F6" s="17">
        <v>6</v>
      </c>
      <c r="G6" s="17" t="s" ph="1">
        <v>46</v>
      </c>
      <c r="H6" s="17">
        <v>6</v>
      </c>
      <c r="I6" s="17" t="s" ph="1">
        <v>47</v>
      </c>
      <c r="J6" s="17">
        <v>6</v>
      </c>
      <c r="K6" s="17" t="s" ph="1">
        <v>48</v>
      </c>
      <c r="L6" s="17">
        <v>6</v>
      </c>
      <c r="M6" s="17" t="s" ph="1">
        <v>49</v>
      </c>
      <c r="N6" s="17">
        <v>6</v>
      </c>
    </row>
    <row r="7" spans="1:15" ht="21" customHeight="1">
      <c r="A7" s="16">
        <v>3</v>
      </c>
      <c r="B7" s="54" t="s">
        <v>43</v>
      </c>
      <c r="C7" s="47" t="s" ph="1">
        <v>52</v>
      </c>
      <c r="D7" s="47">
        <v>5</v>
      </c>
      <c r="E7" s="47" t="s" ph="1">
        <v>53</v>
      </c>
      <c r="F7" s="47">
        <v>5</v>
      </c>
      <c r="G7" s="47" t="s" ph="1">
        <v>54</v>
      </c>
      <c r="H7" s="47">
        <v>5</v>
      </c>
      <c r="I7" s="47" t="s" ph="1">
        <v>55</v>
      </c>
      <c r="J7" s="47">
        <v>5</v>
      </c>
      <c r="K7" s="47" t="s" ph="1">
        <v>50</v>
      </c>
      <c r="L7" s="47">
        <v>5</v>
      </c>
      <c r="M7" s="47" t="s" ph="1">
        <v>51</v>
      </c>
      <c r="N7" s="47">
        <v>5</v>
      </c>
    </row>
    <row r="8" spans="1:15" ht="21" customHeight="1">
      <c r="A8" s="16">
        <v>4</v>
      </c>
      <c r="B8" s="47" t="s">
        <v>56</v>
      </c>
      <c r="C8" s="52" t="s" ph="1">
        <v>57</v>
      </c>
      <c r="D8" s="47">
        <v>5</v>
      </c>
      <c r="E8" s="52" t="s" ph="1">
        <v>58</v>
      </c>
      <c r="F8" s="47">
        <v>6</v>
      </c>
      <c r="G8" s="52" t="s" ph="1">
        <v>60</v>
      </c>
      <c r="H8" s="47">
        <v>6</v>
      </c>
      <c r="I8" s="52" t="s" ph="1">
        <v>307</v>
      </c>
      <c r="J8" s="47">
        <v>6</v>
      </c>
      <c r="K8" s="52" t="s" ph="1">
        <v>59</v>
      </c>
      <c r="L8" s="47">
        <v>5</v>
      </c>
      <c r="M8" s="53" t="s" ph="1">
        <v>61</v>
      </c>
      <c r="N8" s="47">
        <v>6</v>
      </c>
      <c r="O8" s="19"/>
    </row>
    <row r="9" spans="1:15" ht="21" customHeight="1">
      <c r="A9" s="16">
        <v>5</v>
      </c>
      <c r="B9" s="55" t="s">
        <v>62</v>
      </c>
      <c r="C9" s="52" t="s" ph="1">
        <v>63</v>
      </c>
      <c r="D9" s="47" ph="1">
        <v>4</v>
      </c>
      <c r="E9" s="52" t="s" ph="1">
        <v>65</v>
      </c>
      <c r="F9" s="47" ph="1">
        <v>6</v>
      </c>
      <c r="G9" s="52" t="s" ph="1">
        <v>66</v>
      </c>
      <c r="H9" s="47" ph="1">
        <v>3</v>
      </c>
      <c r="I9" s="52" t="s" ph="1">
        <v>67</v>
      </c>
      <c r="J9" s="47" ph="1">
        <v>4</v>
      </c>
      <c r="K9" s="52" t="s" ph="1">
        <v>68</v>
      </c>
      <c r="L9" s="47" ph="1">
        <v>6</v>
      </c>
      <c r="M9" s="53" t="s" ph="1">
        <v>64</v>
      </c>
      <c r="N9" s="47">
        <v>6</v>
      </c>
    </row>
    <row r="10" spans="1:15" ht="21" customHeight="1">
      <c r="A10" s="16">
        <v>6</v>
      </c>
      <c r="B10" s="47" t="s">
        <v>69</v>
      </c>
      <c r="C10" s="52" t="s" ph="1">
        <v>71</v>
      </c>
      <c r="D10" s="47" ph="1">
        <v>6</v>
      </c>
      <c r="E10" s="52" t="s" ph="1">
        <v>72</v>
      </c>
      <c r="F10" s="47" ph="1">
        <v>6</v>
      </c>
      <c r="G10" s="52" t="s" ph="1">
        <v>80</v>
      </c>
      <c r="H10" s="47" ph="1">
        <v>5</v>
      </c>
      <c r="I10" s="52" t="s" ph="1">
        <v>74</v>
      </c>
      <c r="J10" s="47" ph="1">
        <v>6</v>
      </c>
      <c r="K10" s="52" t="s" ph="1">
        <v>73</v>
      </c>
      <c r="L10" s="47" ph="1">
        <v>6</v>
      </c>
      <c r="M10" s="53" t="s" ph="1">
        <v>75</v>
      </c>
      <c r="N10" s="47">
        <v>6</v>
      </c>
    </row>
    <row r="11" spans="1:15" ht="21" customHeight="1">
      <c r="A11" s="16">
        <v>7</v>
      </c>
      <c r="B11" s="47" t="s">
        <v>70</v>
      </c>
      <c r="C11" s="52" t="s" ph="1">
        <v>77</v>
      </c>
      <c r="D11" s="47" ph="1">
        <v>5</v>
      </c>
      <c r="E11" s="52" t="s" ph="1">
        <v>76</v>
      </c>
      <c r="F11" s="47" ph="1">
        <v>5</v>
      </c>
      <c r="G11" s="52" t="s" ph="1">
        <v>308</v>
      </c>
      <c r="H11" s="47" ph="1">
        <v>5</v>
      </c>
      <c r="I11" s="52" t="s" ph="1">
        <v>78</v>
      </c>
      <c r="J11" s="47" ph="1">
        <v>5</v>
      </c>
      <c r="K11" s="52" t="s" ph="1">
        <v>81</v>
      </c>
      <c r="L11" s="47" ph="1">
        <v>5</v>
      </c>
      <c r="M11" s="52" t="s" ph="1">
        <v>79</v>
      </c>
      <c r="N11" s="47" ph="1">
        <v>5</v>
      </c>
    </row>
    <row r="12" spans="1:15" ht="21" customHeight="1">
      <c r="A12" s="16">
        <v>8</v>
      </c>
      <c r="B12" s="55" t="s">
        <v>82</v>
      </c>
      <c r="C12" s="52" t="s" ph="1">
        <v>84</v>
      </c>
      <c r="D12" s="47" ph="1">
        <v>6</v>
      </c>
      <c r="E12" s="52" t="s" ph="1">
        <v>85</v>
      </c>
      <c r="F12" s="47" ph="1">
        <v>6</v>
      </c>
      <c r="G12" s="52" t="s" ph="1">
        <v>86</v>
      </c>
      <c r="H12" s="47" ph="1">
        <v>6</v>
      </c>
      <c r="I12" s="59" t="s" ph="1">
        <v>87</v>
      </c>
      <c r="J12" s="47" ph="1">
        <v>6</v>
      </c>
      <c r="K12" s="52" t="s" ph="1">
        <v>88</v>
      </c>
      <c r="L12" s="47" ph="1">
        <v>6</v>
      </c>
      <c r="M12" s="60" t="s" ph="1">
        <v>89</v>
      </c>
      <c r="N12" s="47" ph="1">
        <v>6</v>
      </c>
    </row>
    <row r="13" spans="1:15" ht="21" customHeight="1">
      <c r="A13" s="16">
        <v>9</v>
      </c>
      <c r="B13" s="55" t="s">
        <v>83</v>
      </c>
      <c r="C13" s="61" t="s" ph="1">
        <v>90</v>
      </c>
      <c r="D13" s="47" ph="1">
        <v>5</v>
      </c>
      <c r="E13" s="61" t="s" ph="1">
        <v>91</v>
      </c>
      <c r="F13" s="47" ph="1">
        <v>5</v>
      </c>
      <c r="G13" s="61" t="s" ph="1">
        <v>92</v>
      </c>
      <c r="H13" s="47" ph="1">
        <v>5</v>
      </c>
      <c r="I13" s="61" t="s" ph="1">
        <v>93</v>
      </c>
      <c r="J13" s="47" ph="1">
        <v>5</v>
      </c>
      <c r="K13" s="61" t="s" ph="1">
        <v>94</v>
      </c>
      <c r="L13" s="47" ph="1">
        <v>5</v>
      </c>
      <c r="M13" s="61" t="s" ph="1">
        <v>95</v>
      </c>
      <c r="N13" s="47" ph="1">
        <v>5</v>
      </c>
    </row>
    <row r="14" spans="1:15" ht="21" customHeight="1">
      <c r="A14" s="16">
        <v>10</v>
      </c>
      <c r="B14" s="55" t="s">
        <v>96</v>
      </c>
      <c r="C14" s="52" t="s" ph="1">
        <v>98</v>
      </c>
      <c r="D14" s="47" ph="1">
        <v>5</v>
      </c>
      <c r="E14" s="52" t="s" ph="1">
        <v>99</v>
      </c>
      <c r="F14" s="47" ph="1">
        <v>5</v>
      </c>
      <c r="G14" s="52" t="s" ph="1">
        <v>100</v>
      </c>
      <c r="H14" s="47" ph="1">
        <v>5</v>
      </c>
      <c r="I14" s="52" t="s" ph="1">
        <v>101</v>
      </c>
      <c r="J14" s="47" ph="1">
        <v>5</v>
      </c>
      <c r="K14" s="52" t="s" ph="1">
        <v>102</v>
      </c>
      <c r="L14" s="47" ph="1">
        <v>5</v>
      </c>
      <c r="M14" s="53" t="s" ph="1">
        <v>103</v>
      </c>
      <c r="N14" s="47" ph="1">
        <v>5</v>
      </c>
    </row>
    <row r="15" spans="1:15" ht="21" customHeight="1">
      <c r="A15" s="16">
        <v>11</v>
      </c>
      <c r="B15" s="55" t="s">
        <v>97</v>
      </c>
      <c r="C15" s="52" t="s" ph="1">
        <v>104</v>
      </c>
      <c r="D15" s="47" ph="1">
        <v>6</v>
      </c>
      <c r="E15" s="52" t="s" ph="1">
        <v>105</v>
      </c>
      <c r="F15" s="47" ph="1">
        <v>6</v>
      </c>
      <c r="G15" s="52" t="s" ph="1">
        <v>106</v>
      </c>
      <c r="H15" s="47" ph="1">
        <v>6</v>
      </c>
      <c r="I15" s="52" t="s" ph="1">
        <v>107</v>
      </c>
      <c r="J15" s="47" ph="1">
        <v>6</v>
      </c>
      <c r="K15" s="52" t="s" ph="1">
        <v>108</v>
      </c>
      <c r="L15" s="47" ph="1">
        <v>6</v>
      </c>
      <c r="M15" s="52" t="s" ph="1">
        <v>109</v>
      </c>
      <c r="N15" s="47" ph="1">
        <v>6</v>
      </c>
    </row>
    <row r="16" spans="1:15" ht="21" customHeight="1">
      <c r="A16" s="16">
        <v>12</v>
      </c>
      <c r="B16" s="55" t="s">
        <v>110</v>
      </c>
      <c r="C16" s="52" t="s" ph="1">
        <v>113</v>
      </c>
      <c r="D16" s="47" ph="1">
        <v>4</v>
      </c>
      <c r="E16" s="52" t="s" ph="1">
        <v>112</v>
      </c>
      <c r="F16" s="47" ph="1">
        <v>4</v>
      </c>
      <c r="G16" s="207" t="s" ph="1">
        <v>331</v>
      </c>
      <c r="H16" s="47" ph="1">
        <v>4</v>
      </c>
      <c r="I16" s="207" t="s" ph="1">
        <v>332</v>
      </c>
      <c r="J16" s="47" ph="1">
        <v>4</v>
      </c>
      <c r="K16" s="209" t="s" ph="1">
        <v>114</v>
      </c>
      <c r="L16" s="47" ph="1">
        <v>4</v>
      </c>
      <c r="M16" s="61" t="s" ph="1">
        <v>333</v>
      </c>
      <c r="N16" s="47" ph="1">
        <v>4</v>
      </c>
    </row>
    <row r="17" spans="1:26" ht="21" customHeight="1">
      <c r="A17" s="16">
        <v>13</v>
      </c>
      <c r="B17" s="55" t="s">
        <v>111</v>
      </c>
      <c r="C17" s="207" t="s" ph="1">
        <v>334</v>
      </c>
      <c r="D17" s="47" ph="1">
        <v>5</v>
      </c>
      <c r="E17" s="61" t="s" ph="1">
        <v>115</v>
      </c>
      <c r="F17" s="47" ph="1">
        <v>5</v>
      </c>
      <c r="G17" s="61" t="s" ph="1">
        <v>335</v>
      </c>
      <c r="H17" s="47" ph="1">
        <v>5</v>
      </c>
      <c r="I17" s="207" t="s" ph="1">
        <v>336</v>
      </c>
      <c r="J17" s="47" ph="1">
        <v>5</v>
      </c>
      <c r="K17" s="61" t="s" ph="1">
        <v>337</v>
      </c>
      <c r="L17" s="47" ph="1">
        <v>5</v>
      </c>
      <c r="M17" s="61" t="s" ph="1">
        <v>338</v>
      </c>
      <c r="N17" s="47" ph="1">
        <v>5</v>
      </c>
    </row>
    <row r="18" spans="1:26" ht="21" customHeight="1">
      <c r="A18" s="16">
        <v>14</v>
      </c>
      <c r="B18" s="55" t="s">
        <v>116</v>
      </c>
      <c r="C18" s="207" t="s" ph="1">
        <v>309</v>
      </c>
      <c r="D18" s="47" ph="1">
        <v>6</v>
      </c>
      <c r="E18" s="207" t="s" ph="1">
        <v>310</v>
      </c>
      <c r="F18" s="47" ph="1">
        <v>6</v>
      </c>
      <c r="G18" s="207" t="s" ph="1">
        <v>311</v>
      </c>
      <c r="H18" s="47" ph="1">
        <v>6</v>
      </c>
      <c r="I18" s="207" t="s" ph="1">
        <v>312</v>
      </c>
      <c r="J18" s="47" ph="1">
        <v>6</v>
      </c>
      <c r="K18" s="207" t="s" ph="1">
        <v>313</v>
      </c>
      <c r="L18" s="47" ph="1">
        <v>6</v>
      </c>
      <c r="M18" s="208" t="s" ph="1">
        <v>314</v>
      </c>
      <c r="N18" s="47" ph="1">
        <v>6</v>
      </c>
    </row>
    <row r="19" spans="1:26" ht="21" customHeight="1">
      <c r="A19" s="16">
        <v>15</v>
      </c>
      <c r="B19" s="47" t="s">
        <v>117</v>
      </c>
      <c r="C19" s="61" t="s" ph="1">
        <v>119</v>
      </c>
      <c r="D19" s="47" ph="1">
        <v>4</v>
      </c>
      <c r="E19" s="207" t="s" ph="1">
        <v>315</v>
      </c>
      <c r="F19" s="47" ph="1">
        <v>4</v>
      </c>
      <c r="G19" s="207" t="s" ph="1">
        <v>121</v>
      </c>
      <c r="H19" s="47" ph="1">
        <v>4</v>
      </c>
      <c r="I19" s="207" t="s" ph="1">
        <v>316</v>
      </c>
      <c r="J19" s="47" ph="1">
        <v>4</v>
      </c>
      <c r="K19" s="207" t="s" ph="1">
        <v>118</v>
      </c>
      <c r="L19" s="47" ph="1">
        <v>4</v>
      </c>
      <c r="M19" s="207" t="s" ph="1">
        <v>120</v>
      </c>
      <c r="N19" s="47" ph="1">
        <v>4</v>
      </c>
      <c r="P19" s="13" ph="1"/>
      <c r="R19" s="13" ph="1"/>
      <c r="T19" s="13" ph="1"/>
      <c r="V19" s="13" ph="1"/>
      <c r="X19" s="13" ph="1"/>
      <c r="Z19" s="13" ph="1"/>
    </row>
    <row r="20" spans="1:26" ht="21" customHeight="1">
      <c r="A20" s="16">
        <v>16</v>
      </c>
      <c r="B20" s="55" t="s">
        <v>122</v>
      </c>
      <c r="C20" s="52" t="s" ph="1">
        <v>124</v>
      </c>
      <c r="D20" s="47" ph="1">
        <v>6</v>
      </c>
      <c r="E20" s="52" t="s" ph="1">
        <v>125</v>
      </c>
      <c r="F20" s="47" ph="1">
        <v>6</v>
      </c>
      <c r="G20" s="52" t="s" ph="1">
        <v>126</v>
      </c>
      <c r="H20" s="47" ph="1">
        <v>6</v>
      </c>
      <c r="I20" s="52" t="s" ph="1">
        <v>127</v>
      </c>
      <c r="J20" s="47" ph="1">
        <v>6</v>
      </c>
      <c r="K20" s="52" t="s" ph="1">
        <v>128</v>
      </c>
      <c r="L20" s="47" ph="1">
        <v>6</v>
      </c>
      <c r="M20" s="53" t="s" ph="1">
        <v>129</v>
      </c>
      <c r="N20" s="47" ph="1">
        <v>6</v>
      </c>
    </row>
    <row r="21" spans="1:26" ht="21" customHeight="1">
      <c r="A21" s="17">
        <v>17</v>
      </c>
      <c r="B21" s="55" t="s">
        <v>123</v>
      </c>
      <c r="C21" s="52" t="s" ph="1">
        <v>130</v>
      </c>
      <c r="D21" s="47" ph="1">
        <v>4</v>
      </c>
      <c r="E21" s="52" t="s" ph="1">
        <v>131</v>
      </c>
      <c r="F21" s="47" ph="1">
        <v>4</v>
      </c>
      <c r="G21" s="52" t="s" ph="1">
        <v>132</v>
      </c>
      <c r="H21" s="47" ph="1">
        <v>4</v>
      </c>
      <c r="I21" s="52" t="s" ph="1">
        <v>133</v>
      </c>
      <c r="J21" s="47" ph="1">
        <v>5</v>
      </c>
      <c r="K21" s="52" t="s" ph="1">
        <v>134</v>
      </c>
      <c r="L21" s="47" ph="1">
        <v>4</v>
      </c>
      <c r="M21" s="52" t="s" ph="1">
        <v>135</v>
      </c>
      <c r="N21" s="47" ph="1">
        <v>4</v>
      </c>
    </row>
    <row r="22" spans="1:26" ht="21" customHeight="1">
      <c r="A22" s="17">
        <v>18</v>
      </c>
      <c r="B22" s="55" t="s">
        <v>136</v>
      </c>
      <c r="C22" s="52" t="s" ph="1">
        <v>140</v>
      </c>
      <c r="D22" s="47" ph="1">
        <v>6</v>
      </c>
      <c r="E22" s="52" t="s" ph="1">
        <v>137</v>
      </c>
      <c r="F22" s="47" ph="1">
        <v>6</v>
      </c>
      <c r="G22" s="52" t="s" ph="1">
        <v>138</v>
      </c>
      <c r="H22" s="47" ph="1">
        <v>6</v>
      </c>
      <c r="I22" s="52" t="s" ph="1">
        <v>139</v>
      </c>
      <c r="J22" s="47" ph="1">
        <v>6</v>
      </c>
      <c r="K22" s="52" t="s" ph="1">
        <v>141</v>
      </c>
      <c r="L22" s="47" ph="1">
        <v>6</v>
      </c>
      <c r="M22" s="53" t="s" ph="1">
        <v>142</v>
      </c>
      <c r="N22" s="47" ph="1">
        <v>6</v>
      </c>
    </row>
    <row r="23" spans="1:26" ht="21" customHeight="1">
      <c r="A23" s="17">
        <v>19</v>
      </c>
      <c r="B23" s="55" t="s">
        <v>143</v>
      </c>
      <c r="C23" s="52" t="s" ph="1">
        <v>146</v>
      </c>
      <c r="D23" s="47" ph="1">
        <v>6</v>
      </c>
      <c r="E23" s="52" t="s" ph="1">
        <v>147</v>
      </c>
      <c r="F23" s="47" ph="1">
        <v>5</v>
      </c>
      <c r="G23" s="52" t="s" ph="1">
        <v>148</v>
      </c>
      <c r="H23" s="47" ph="1">
        <v>6</v>
      </c>
      <c r="I23" s="52" t="s" ph="1">
        <v>149</v>
      </c>
      <c r="J23" s="47" ph="1">
        <v>5</v>
      </c>
      <c r="K23" s="52" t="s" ph="1">
        <v>145</v>
      </c>
      <c r="L23" s="47" ph="1">
        <v>6</v>
      </c>
      <c r="M23" s="53" t="s" ph="1">
        <v>150</v>
      </c>
      <c r="N23" s="47" ph="1">
        <v>6</v>
      </c>
    </row>
    <row r="24" spans="1:26" ht="21" customHeight="1">
      <c r="A24" s="17">
        <v>20</v>
      </c>
      <c r="B24" s="55" t="s">
        <v>144</v>
      </c>
      <c r="C24" s="52" t="s" ph="1">
        <v>151</v>
      </c>
      <c r="D24" s="47" ph="1">
        <v>4</v>
      </c>
      <c r="E24" s="52" t="s" ph="1">
        <v>152</v>
      </c>
      <c r="F24" s="47" ph="1">
        <v>4</v>
      </c>
      <c r="G24" s="52" t="s" ph="1">
        <v>153</v>
      </c>
      <c r="H24" s="47" ph="1">
        <v>5</v>
      </c>
      <c r="I24" s="52" t="s" ph="1">
        <v>154</v>
      </c>
      <c r="J24" s="47" ph="1">
        <v>4</v>
      </c>
      <c r="K24" s="52" t="s" ph="1">
        <v>155</v>
      </c>
      <c r="L24" s="47" ph="1">
        <v>5</v>
      </c>
      <c r="M24" s="52" t="s" ph="1">
        <v>156</v>
      </c>
      <c r="N24" s="47" ph="1">
        <v>4</v>
      </c>
    </row>
    <row r="25" spans="1:26" ht="21" customHeight="1">
      <c r="A25" s="17">
        <v>21</v>
      </c>
      <c r="B25" s="55" t="s">
        <v>317</v>
      </c>
      <c r="C25" s="52" t="s" ph="1">
        <v>318</v>
      </c>
      <c r="D25" s="47" ph="1">
        <v>4</v>
      </c>
      <c r="E25" s="52" t="s" ph="1">
        <v>319</v>
      </c>
      <c r="F25" s="47" ph="1">
        <v>4</v>
      </c>
      <c r="G25" s="52" t="s" ph="1">
        <v>320</v>
      </c>
      <c r="H25" s="47" ph="1">
        <v>5</v>
      </c>
      <c r="I25" s="52" t="s" ph="1">
        <v>321</v>
      </c>
      <c r="J25" s="47" ph="1">
        <v>4</v>
      </c>
      <c r="K25" s="52" t="s" ph="1">
        <v>322</v>
      </c>
      <c r="L25" s="47" ph="1">
        <v>6</v>
      </c>
      <c r="M25" s="52" t="s" ph="1">
        <v>323</v>
      </c>
      <c r="N25" s="47" ph="1">
        <v>4</v>
      </c>
    </row>
    <row r="26" spans="1:26" ht="21" customHeight="1">
      <c r="A26" s="17">
        <v>22</v>
      </c>
      <c r="B26" s="55" t="s">
        <v>324</v>
      </c>
      <c r="C26" s="52" t="s" ph="1">
        <v>325</v>
      </c>
      <c r="D26" s="47" ph="1">
        <v>5</v>
      </c>
      <c r="E26" s="52" t="s" ph="1">
        <v>326</v>
      </c>
      <c r="F26" s="47" ph="1">
        <v>6</v>
      </c>
      <c r="G26" s="52" t="s" ph="1">
        <v>327</v>
      </c>
      <c r="H26" s="47" ph="1">
        <v>5</v>
      </c>
      <c r="I26" s="52" t="s" ph="1">
        <v>328</v>
      </c>
      <c r="J26" s="47" ph="1">
        <v>6</v>
      </c>
      <c r="K26" s="52" t="s" ph="1">
        <v>329</v>
      </c>
      <c r="L26" s="47" ph="1">
        <v>5</v>
      </c>
      <c r="M26" s="53" t="s" ph="1">
        <v>330</v>
      </c>
      <c r="N26" s="47" ph="1">
        <v>6</v>
      </c>
    </row>
    <row r="27" spans="1:26" ht="21" customHeight="1">
      <c r="A27" s="17">
        <v>23</v>
      </c>
      <c r="B27" s="55"/>
      <c r="C27" s="47" ph="1"/>
      <c r="D27" s="47"/>
      <c r="E27" s="47" ph="1"/>
      <c r="F27" s="47"/>
      <c r="G27" s="47" ph="1"/>
      <c r="H27" s="47"/>
      <c r="I27" s="47" ph="1"/>
      <c r="J27" s="47"/>
      <c r="K27" s="47" ph="1"/>
      <c r="L27" s="47"/>
      <c r="M27" s="47" ph="1"/>
      <c r="N27" s="47"/>
    </row>
    <row r="28" spans="1:26" ht="21" customHeight="1">
      <c r="A28" s="17">
        <v>24</v>
      </c>
      <c r="B28" s="55"/>
      <c r="C28" s="47" ph="1"/>
      <c r="D28" s="47"/>
      <c r="E28" s="47" ph="1"/>
      <c r="F28" s="47"/>
      <c r="G28" s="47" ph="1"/>
      <c r="H28" s="47"/>
      <c r="I28" s="47" ph="1"/>
      <c r="J28" s="47"/>
      <c r="K28" s="47" ph="1"/>
      <c r="L28" s="47"/>
      <c r="M28" s="47" ph="1"/>
      <c r="N28" s="47"/>
    </row>
    <row r="29" spans="1:26" ht="21" customHeight="1">
      <c r="A29" s="17">
        <v>25</v>
      </c>
      <c r="B29" s="55"/>
      <c r="C29" s="47" ph="1"/>
      <c r="D29" s="47"/>
      <c r="E29" s="47" ph="1"/>
      <c r="F29" s="47"/>
      <c r="G29" s="47" ph="1"/>
      <c r="H29" s="47"/>
      <c r="I29" s="47" ph="1"/>
      <c r="J29" s="47"/>
      <c r="K29" s="47" ph="1"/>
      <c r="L29" s="47"/>
      <c r="M29" s="47" ph="1"/>
      <c r="N29" s="47"/>
    </row>
  </sheetData>
  <mergeCells count="9">
    <mergeCell ref="A1:N1"/>
    <mergeCell ref="A3:A4"/>
    <mergeCell ref="B3:B4"/>
    <mergeCell ref="C3:D3"/>
    <mergeCell ref="E3:F3"/>
    <mergeCell ref="G3:H3"/>
    <mergeCell ref="I3:J3"/>
    <mergeCell ref="K3:L3"/>
    <mergeCell ref="M3:N3"/>
  </mergeCells>
  <phoneticPr fontId="29" alignment="distributed"/>
  <dataValidations count="1">
    <dataValidation allowBlank="1" showInputMessage="1" showErrorMessage="1" sqref="WVK983045:WVV983061 IY5:JJ29 SU5:TF29 ACQ5:ADB29 AMM5:AMX29 AWI5:AWT29 BGE5:BGP29 BQA5:BQL29 BZW5:CAH29 CJS5:CKD29 CTO5:CTZ29 DDK5:DDV29 DNG5:DNR29 DXC5:DXN29 EGY5:EHJ29 EQU5:ERF29 FAQ5:FBB29 FKM5:FKX29 FUI5:FUT29 GEE5:GEP29 GOA5:GOL29 GXW5:GYH29 HHS5:HID29 HRO5:HRZ29 IBK5:IBV29 ILG5:ILR29 IVC5:IVN29 JEY5:JFJ29 JOU5:JPF29 JYQ5:JZB29 KIM5:KIX29 KSI5:KST29 LCE5:LCP29 LMA5:LML29 LVW5:LWH29 MFS5:MGD29 MPO5:MPZ29 MZK5:MZV29 NJG5:NJR29 NTC5:NTN29 OCY5:ODJ29 OMU5:ONF29 OWQ5:OXB29 PGM5:PGX29 PQI5:PQT29 QAE5:QAP29 QKA5:QKL29 QTW5:QUH29 RDS5:RED29 RNO5:RNZ29 RXK5:RXV29 SHG5:SHR29 SRC5:SRN29 TAY5:TBJ29 TKU5:TLF29 TUQ5:TVB29 UEM5:UEX29 UOI5:UOT29 UYE5:UYP29 VIA5:VIL29 VRW5:VSH29 WBS5:WCD29 WLO5:WLZ29 WVK5:WVV29 C65541:N65557 IY65541:JJ65557 SU65541:TF65557 ACQ65541:ADB65557 AMM65541:AMX65557 AWI65541:AWT65557 BGE65541:BGP65557 BQA65541:BQL65557 BZW65541:CAH65557 CJS65541:CKD65557 CTO65541:CTZ65557 DDK65541:DDV65557 DNG65541:DNR65557 DXC65541:DXN65557 EGY65541:EHJ65557 EQU65541:ERF65557 FAQ65541:FBB65557 FKM65541:FKX65557 FUI65541:FUT65557 GEE65541:GEP65557 GOA65541:GOL65557 GXW65541:GYH65557 HHS65541:HID65557 HRO65541:HRZ65557 IBK65541:IBV65557 ILG65541:ILR65557 IVC65541:IVN65557 JEY65541:JFJ65557 JOU65541:JPF65557 JYQ65541:JZB65557 KIM65541:KIX65557 KSI65541:KST65557 LCE65541:LCP65557 LMA65541:LML65557 LVW65541:LWH65557 MFS65541:MGD65557 MPO65541:MPZ65557 MZK65541:MZV65557 NJG65541:NJR65557 NTC65541:NTN65557 OCY65541:ODJ65557 OMU65541:ONF65557 OWQ65541:OXB65557 PGM65541:PGX65557 PQI65541:PQT65557 QAE65541:QAP65557 QKA65541:QKL65557 QTW65541:QUH65557 RDS65541:RED65557 RNO65541:RNZ65557 RXK65541:RXV65557 SHG65541:SHR65557 SRC65541:SRN65557 TAY65541:TBJ65557 TKU65541:TLF65557 TUQ65541:TVB65557 UEM65541:UEX65557 UOI65541:UOT65557 UYE65541:UYP65557 VIA65541:VIL65557 VRW65541:VSH65557 WBS65541:WCD65557 WLO65541:WLZ65557 WVK65541:WVV65557 C131077:N131093 IY131077:JJ131093 SU131077:TF131093 ACQ131077:ADB131093 AMM131077:AMX131093 AWI131077:AWT131093 BGE131077:BGP131093 BQA131077:BQL131093 BZW131077:CAH131093 CJS131077:CKD131093 CTO131077:CTZ131093 DDK131077:DDV131093 DNG131077:DNR131093 DXC131077:DXN131093 EGY131077:EHJ131093 EQU131077:ERF131093 FAQ131077:FBB131093 FKM131077:FKX131093 FUI131077:FUT131093 GEE131077:GEP131093 GOA131077:GOL131093 GXW131077:GYH131093 HHS131077:HID131093 HRO131077:HRZ131093 IBK131077:IBV131093 ILG131077:ILR131093 IVC131077:IVN131093 JEY131077:JFJ131093 JOU131077:JPF131093 JYQ131077:JZB131093 KIM131077:KIX131093 KSI131077:KST131093 LCE131077:LCP131093 LMA131077:LML131093 LVW131077:LWH131093 MFS131077:MGD131093 MPO131077:MPZ131093 MZK131077:MZV131093 NJG131077:NJR131093 NTC131077:NTN131093 OCY131077:ODJ131093 OMU131077:ONF131093 OWQ131077:OXB131093 PGM131077:PGX131093 PQI131077:PQT131093 QAE131077:QAP131093 QKA131077:QKL131093 QTW131077:QUH131093 RDS131077:RED131093 RNO131077:RNZ131093 RXK131077:RXV131093 SHG131077:SHR131093 SRC131077:SRN131093 TAY131077:TBJ131093 TKU131077:TLF131093 TUQ131077:TVB131093 UEM131077:UEX131093 UOI131077:UOT131093 UYE131077:UYP131093 VIA131077:VIL131093 VRW131077:VSH131093 WBS131077:WCD131093 WLO131077:WLZ131093 WVK131077:WVV131093 C196613:N196629 IY196613:JJ196629 SU196613:TF196629 ACQ196613:ADB196629 AMM196613:AMX196629 AWI196613:AWT196629 BGE196613:BGP196629 BQA196613:BQL196629 BZW196613:CAH196629 CJS196613:CKD196629 CTO196613:CTZ196629 DDK196613:DDV196629 DNG196613:DNR196629 DXC196613:DXN196629 EGY196613:EHJ196629 EQU196613:ERF196629 FAQ196613:FBB196629 FKM196613:FKX196629 FUI196613:FUT196629 GEE196613:GEP196629 GOA196613:GOL196629 GXW196613:GYH196629 HHS196613:HID196629 HRO196613:HRZ196629 IBK196613:IBV196629 ILG196613:ILR196629 IVC196613:IVN196629 JEY196613:JFJ196629 JOU196613:JPF196629 JYQ196613:JZB196629 KIM196613:KIX196629 KSI196613:KST196629 LCE196613:LCP196629 LMA196613:LML196629 LVW196613:LWH196629 MFS196613:MGD196629 MPO196613:MPZ196629 MZK196613:MZV196629 NJG196613:NJR196629 NTC196613:NTN196629 OCY196613:ODJ196629 OMU196613:ONF196629 OWQ196613:OXB196629 PGM196613:PGX196629 PQI196613:PQT196629 QAE196613:QAP196629 QKA196613:QKL196629 QTW196613:QUH196629 RDS196613:RED196629 RNO196613:RNZ196629 RXK196613:RXV196629 SHG196613:SHR196629 SRC196613:SRN196629 TAY196613:TBJ196629 TKU196613:TLF196629 TUQ196613:TVB196629 UEM196613:UEX196629 UOI196613:UOT196629 UYE196613:UYP196629 VIA196613:VIL196629 VRW196613:VSH196629 WBS196613:WCD196629 WLO196613:WLZ196629 WVK196613:WVV196629 C262149:N262165 IY262149:JJ262165 SU262149:TF262165 ACQ262149:ADB262165 AMM262149:AMX262165 AWI262149:AWT262165 BGE262149:BGP262165 BQA262149:BQL262165 BZW262149:CAH262165 CJS262149:CKD262165 CTO262149:CTZ262165 DDK262149:DDV262165 DNG262149:DNR262165 DXC262149:DXN262165 EGY262149:EHJ262165 EQU262149:ERF262165 FAQ262149:FBB262165 FKM262149:FKX262165 FUI262149:FUT262165 GEE262149:GEP262165 GOA262149:GOL262165 GXW262149:GYH262165 HHS262149:HID262165 HRO262149:HRZ262165 IBK262149:IBV262165 ILG262149:ILR262165 IVC262149:IVN262165 JEY262149:JFJ262165 JOU262149:JPF262165 JYQ262149:JZB262165 KIM262149:KIX262165 KSI262149:KST262165 LCE262149:LCP262165 LMA262149:LML262165 LVW262149:LWH262165 MFS262149:MGD262165 MPO262149:MPZ262165 MZK262149:MZV262165 NJG262149:NJR262165 NTC262149:NTN262165 OCY262149:ODJ262165 OMU262149:ONF262165 OWQ262149:OXB262165 PGM262149:PGX262165 PQI262149:PQT262165 QAE262149:QAP262165 QKA262149:QKL262165 QTW262149:QUH262165 RDS262149:RED262165 RNO262149:RNZ262165 RXK262149:RXV262165 SHG262149:SHR262165 SRC262149:SRN262165 TAY262149:TBJ262165 TKU262149:TLF262165 TUQ262149:TVB262165 UEM262149:UEX262165 UOI262149:UOT262165 UYE262149:UYP262165 VIA262149:VIL262165 VRW262149:VSH262165 WBS262149:WCD262165 WLO262149:WLZ262165 WVK262149:WVV262165 C327685:N327701 IY327685:JJ327701 SU327685:TF327701 ACQ327685:ADB327701 AMM327685:AMX327701 AWI327685:AWT327701 BGE327685:BGP327701 BQA327685:BQL327701 BZW327685:CAH327701 CJS327685:CKD327701 CTO327685:CTZ327701 DDK327685:DDV327701 DNG327685:DNR327701 DXC327685:DXN327701 EGY327685:EHJ327701 EQU327685:ERF327701 FAQ327685:FBB327701 FKM327685:FKX327701 FUI327685:FUT327701 GEE327685:GEP327701 GOA327685:GOL327701 GXW327685:GYH327701 HHS327685:HID327701 HRO327685:HRZ327701 IBK327685:IBV327701 ILG327685:ILR327701 IVC327685:IVN327701 JEY327685:JFJ327701 JOU327685:JPF327701 JYQ327685:JZB327701 KIM327685:KIX327701 KSI327685:KST327701 LCE327685:LCP327701 LMA327685:LML327701 LVW327685:LWH327701 MFS327685:MGD327701 MPO327685:MPZ327701 MZK327685:MZV327701 NJG327685:NJR327701 NTC327685:NTN327701 OCY327685:ODJ327701 OMU327685:ONF327701 OWQ327685:OXB327701 PGM327685:PGX327701 PQI327685:PQT327701 QAE327685:QAP327701 QKA327685:QKL327701 QTW327685:QUH327701 RDS327685:RED327701 RNO327685:RNZ327701 RXK327685:RXV327701 SHG327685:SHR327701 SRC327685:SRN327701 TAY327685:TBJ327701 TKU327685:TLF327701 TUQ327685:TVB327701 UEM327685:UEX327701 UOI327685:UOT327701 UYE327685:UYP327701 VIA327685:VIL327701 VRW327685:VSH327701 WBS327685:WCD327701 WLO327685:WLZ327701 WVK327685:WVV327701 C393221:N393237 IY393221:JJ393237 SU393221:TF393237 ACQ393221:ADB393237 AMM393221:AMX393237 AWI393221:AWT393237 BGE393221:BGP393237 BQA393221:BQL393237 BZW393221:CAH393237 CJS393221:CKD393237 CTO393221:CTZ393237 DDK393221:DDV393237 DNG393221:DNR393237 DXC393221:DXN393237 EGY393221:EHJ393237 EQU393221:ERF393237 FAQ393221:FBB393237 FKM393221:FKX393237 FUI393221:FUT393237 GEE393221:GEP393237 GOA393221:GOL393237 GXW393221:GYH393237 HHS393221:HID393237 HRO393221:HRZ393237 IBK393221:IBV393237 ILG393221:ILR393237 IVC393221:IVN393237 JEY393221:JFJ393237 JOU393221:JPF393237 JYQ393221:JZB393237 KIM393221:KIX393237 KSI393221:KST393237 LCE393221:LCP393237 LMA393221:LML393237 LVW393221:LWH393237 MFS393221:MGD393237 MPO393221:MPZ393237 MZK393221:MZV393237 NJG393221:NJR393237 NTC393221:NTN393237 OCY393221:ODJ393237 OMU393221:ONF393237 OWQ393221:OXB393237 PGM393221:PGX393237 PQI393221:PQT393237 QAE393221:QAP393237 QKA393221:QKL393237 QTW393221:QUH393237 RDS393221:RED393237 RNO393221:RNZ393237 RXK393221:RXV393237 SHG393221:SHR393237 SRC393221:SRN393237 TAY393221:TBJ393237 TKU393221:TLF393237 TUQ393221:TVB393237 UEM393221:UEX393237 UOI393221:UOT393237 UYE393221:UYP393237 VIA393221:VIL393237 VRW393221:VSH393237 WBS393221:WCD393237 WLO393221:WLZ393237 WVK393221:WVV393237 C458757:N458773 IY458757:JJ458773 SU458757:TF458773 ACQ458757:ADB458773 AMM458757:AMX458773 AWI458757:AWT458773 BGE458757:BGP458773 BQA458757:BQL458773 BZW458757:CAH458773 CJS458757:CKD458773 CTO458757:CTZ458773 DDK458757:DDV458773 DNG458757:DNR458773 DXC458757:DXN458773 EGY458757:EHJ458773 EQU458757:ERF458773 FAQ458757:FBB458773 FKM458757:FKX458773 FUI458757:FUT458773 GEE458757:GEP458773 GOA458757:GOL458773 GXW458757:GYH458773 HHS458757:HID458773 HRO458757:HRZ458773 IBK458757:IBV458773 ILG458757:ILR458773 IVC458757:IVN458773 JEY458757:JFJ458773 JOU458757:JPF458773 JYQ458757:JZB458773 KIM458757:KIX458773 KSI458757:KST458773 LCE458757:LCP458773 LMA458757:LML458773 LVW458757:LWH458773 MFS458757:MGD458773 MPO458757:MPZ458773 MZK458757:MZV458773 NJG458757:NJR458773 NTC458757:NTN458773 OCY458757:ODJ458773 OMU458757:ONF458773 OWQ458757:OXB458773 PGM458757:PGX458773 PQI458757:PQT458773 QAE458757:QAP458773 QKA458757:QKL458773 QTW458757:QUH458773 RDS458757:RED458773 RNO458757:RNZ458773 RXK458757:RXV458773 SHG458757:SHR458773 SRC458757:SRN458773 TAY458757:TBJ458773 TKU458757:TLF458773 TUQ458757:TVB458773 UEM458757:UEX458773 UOI458757:UOT458773 UYE458757:UYP458773 VIA458757:VIL458773 VRW458757:VSH458773 WBS458757:WCD458773 WLO458757:WLZ458773 WVK458757:WVV458773 C524293:N524309 IY524293:JJ524309 SU524293:TF524309 ACQ524293:ADB524309 AMM524293:AMX524309 AWI524293:AWT524309 BGE524293:BGP524309 BQA524293:BQL524309 BZW524293:CAH524309 CJS524293:CKD524309 CTO524293:CTZ524309 DDK524293:DDV524309 DNG524293:DNR524309 DXC524293:DXN524309 EGY524293:EHJ524309 EQU524293:ERF524309 FAQ524293:FBB524309 FKM524293:FKX524309 FUI524293:FUT524309 GEE524293:GEP524309 GOA524293:GOL524309 GXW524293:GYH524309 HHS524293:HID524309 HRO524293:HRZ524309 IBK524293:IBV524309 ILG524293:ILR524309 IVC524293:IVN524309 JEY524293:JFJ524309 JOU524293:JPF524309 JYQ524293:JZB524309 KIM524293:KIX524309 KSI524293:KST524309 LCE524293:LCP524309 LMA524293:LML524309 LVW524293:LWH524309 MFS524293:MGD524309 MPO524293:MPZ524309 MZK524293:MZV524309 NJG524293:NJR524309 NTC524293:NTN524309 OCY524293:ODJ524309 OMU524293:ONF524309 OWQ524293:OXB524309 PGM524293:PGX524309 PQI524293:PQT524309 QAE524293:QAP524309 QKA524293:QKL524309 QTW524293:QUH524309 RDS524293:RED524309 RNO524293:RNZ524309 RXK524293:RXV524309 SHG524293:SHR524309 SRC524293:SRN524309 TAY524293:TBJ524309 TKU524293:TLF524309 TUQ524293:TVB524309 UEM524293:UEX524309 UOI524293:UOT524309 UYE524293:UYP524309 VIA524293:VIL524309 VRW524293:VSH524309 WBS524293:WCD524309 WLO524293:WLZ524309 WVK524293:WVV524309 C589829:N589845 IY589829:JJ589845 SU589829:TF589845 ACQ589829:ADB589845 AMM589829:AMX589845 AWI589829:AWT589845 BGE589829:BGP589845 BQA589829:BQL589845 BZW589829:CAH589845 CJS589829:CKD589845 CTO589829:CTZ589845 DDK589829:DDV589845 DNG589829:DNR589845 DXC589829:DXN589845 EGY589829:EHJ589845 EQU589829:ERF589845 FAQ589829:FBB589845 FKM589829:FKX589845 FUI589829:FUT589845 GEE589829:GEP589845 GOA589829:GOL589845 GXW589829:GYH589845 HHS589829:HID589845 HRO589829:HRZ589845 IBK589829:IBV589845 ILG589829:ILR589845 IVC589829:IVN589845 JEY589829:JFJ589845 JOU589829:JPF589845 JYQ589829:JZB589845 KIM589829:KIX589845 KSI589829:KST589845 LCE589829:LCP589845 LMA589829:LML589845 LVW589829:LWH589845 MFS589829:MGD589845 MPO589829:MPZ589845 MZK589829:MZV589845 NJG589829:NJR589845 NTC589829:NTN589845 OCY589829:ODJ589845 OMU589829:ONF589845 OWQ589829:OXB589845 PGM589829:PGX589845 PQI589829:PQT589845 QAE589829:QAP589845 QKA589829:QKL589845 QTW589829:QUH589845 RDS589829:RED589845 RNO589829:RNZ589845 RXK589829:RXV589845 SHG589829:SHR589845 SRC589829:SRN589845 TAY589829:TBJ589845 TKU589829:TLF589845 TUQ589829:TVB589845 UEM589829:UEX589845 UOI589829:UOT589845 UYE589829:UYP589845 VIA589829:VIL589845 VRW589829:VSH589845 WBS589829:WCD589845 WLO589829:WLZ589845 WVK589829:WVV589845 C655365:N655381 IY655365:JJ655381 SU655365:TF655381 ACQ655365:ADB655381 AMM655365:AMX655381 AWI655365:AWT655381 BGE655365:BGP655381 BQA655365:BQL655381 BZW655365:CAH655381 CJS655365:CKD655381 CTO655365:CTZ655381 DDK655365:DDV655381 DNG655365:DNR655381 DXC655365:DXN655381 EGY655365:EHJ655381 EQU655365:ERF655381 FAQ655365:FBB655381 FKM655365:FKX655381 FUI655365:FUT655381 GEE655365:GEP655381 GOA655365:GOL655381 GXW655365:GYH655381 HHS655365:HID655381 HRO655365:HRZ655381 IBK655365:IBV655381 ILG655365:ILR655381 IVC655365:IVN655381 JEY655365:JFJ655381 JOU655365:JPF655381 JYQ655365:JZB655381 KIM655365:KIX655381 KSI655365:KST655381 LCE655365:LCP655381 LMA655365:LML655381 LVW655365:LWH655381 MFS655365:MGD655381 MPO655365:MPZ655381 MZK655365:MZV655381 NJG655365:NJR655381 NTC655365:NTN655381 OCY655365:ODJ655381 OMU655365:ONF655381 OWQ655365:OXB655381 PGM655365:PGX655381 PQI655365:PQT655381 QAE655365:QAP655381 QKA655365:QKL655381 QTW655365:QUH655381 RDS655365:RED655381 RNO655365:RNZ655381 RXK655365:RXV655381 SHG655365:SHR655381 SRC655365:SRN655381 TAY655365:TBJ655381 TKU655365:TLF655381 TUQ655365:TVB655381 UEM655365:UEX655381 UOI655365:UOT655381 UYE655365:UYP655381 VIA655365:VIL655381 VRW655365:VSH655381 WBS655365:WCD655381 WLO655365:WLZ655381 WVK655365:WVV655381 C720901:N720917 IY720901:JJ720917 SU720901:TF720917 ACQ720901:ADB720917 AMM720901:AMX720917 AWI720901:AWT720917 BGE720901:BGP720917 BQA720901:BQL720917 BZW720901:CAH720917 CJS720901:CKD720917 CTO720901:CTZ720917 DDK720901:DDV720917 DNG720901:DNR720917 DXC720901:DXN720917 EGY720901:EHJ720917 EQU720901:ERF720917 FAQ720901:FBB720917 FKM720901:FKX720917 FUI720901:FUT720917 GEE720901:GEP720917 GOA720901:GOL720917 GXW720901:GYH720917 HHS720901:HID720917 HRO720901:HRZ720917 IBK720901:IBV720917 ILG720901:ILR720917 IVC720901:IVN720917 JEY720901:JFJ720917 JOU720901:JPF720917 JYQ720901:JZB720917 KIM720901:KIX720917 KSI720901:KST720917 LCE720901:LCP720917 LMA720901:LML720917 LVW720901:LWH720917 MFS720901:MGD720917 MPO720901:MPZ720917 MZK720901:MZV720917 NJG720901:NJR720917 NTC720901:NTN720917 OCY720901:ODJ720917 OMU720901:ONF720917 OWQ720901:OXB720917 PGM720901:PGX720917 PQI720901:PQT720917 QAE720901:QAP720917 QKA720901:QKL720917 QTW720901:QUH720917 RDS720901:RED720917 RNO720901:RNZ720917 RXK720901:RXV720917 SHG720901:SHR720917 SRC720901:SRN720917 TAY720901:TBJ720917 TKU720901:TLF720917 TUQ720901:TVB720917 UEM720901:UEX720917 UOI720901:UOT720917 UYE720901:UYP720917 VIA720901:VIL720917 VRW720901:VSH720917 WBS720901:WCD720917 WLO720901:WLZ720917 WVK720901:WVV720917 C786437:N786453 IY786437:JJ786453 SU786437:TF786453 ACQ786437:ADB786453 AMM786437:AMX786453 AWI786437:AWT786453 BGE786437:BGP786453 BQA786437:BQL786453 BZW786437:CAH786453 CJS786437:CKD786453 CTO786437:CTZ786453 DDK786437:DDV786453 DNG786437:DNR786453 DXC786437:DXN786453 EGY786437:EHJ786453 EQU786437:ERF786453 FAQ786437:FBB786453 FKM786437:FKX786453 FUI786437:FUT786453 GEE786437:GEP786453 GOA786437:GOL786453 GXW786437:GYH786453 HHS786437:HID786453 HRO786437:HRZ786453 IBK786437:IBV786453 ILG786437:ILR786453 IVC786437:IVN786453 JEY786437:JFJ786453 JOU786437:JPF786453 JYQ786437:JZB786453 KIM786437:KIX786453 KSI786437:KST786453 LCE786437:LCP786453 LMA786437:LML786453 LVW786437:LWH786453 MFS786437:MGD786453 MPO786437:MPZ786453 MZK786437:MZV786453 NJG786437:NJR786453 NTC786437:NTN786453 OCY786437:ODJ786453 OMU786437:ONF786453 OWQ786437:OXB786453 PGM786437:PGX786453 PQI786437:PQT786453 QAE786437:QAP786453 QKA786437:QKL786453 QTW786437:QUH786453 RDS786437:RED786453 RNO786437:RNZ786453 RXK786437:RXV786453 SHG786437:SHR786453 SRC786437:SRN786453 TAY786437:TBJ786453 TKU786437:TLF786453 TUQ786437:TVB786453 UEM786437:UEX786453 UOI786437:UOT786453 UYE786437:UYP786453 VIA786437:VIL786453 VRW786437:VSH786453 WBS786437:WCD786453 WLO786437:WLZ786453 WVK786437:WVV786453 C851973:N851989 IY851973:JJ851989 SU851973:TF851989 ACQ851973:ADB851989 AMM851973:AMX851989 AWI851973:AWT851989 BGE851973:BGP851989 BQA851973:BQL851989 BZW851973:CAH851989 CJS851973:CKD851989 CTO851973:CTZ851989 DDK851973:DDV851989 DNG851973:DNR851989 DXC851973:DXN851989 EGY851973:EHJ851989 EQU851973:ERF851989 FAQ851973:FBB851989 FKM851973:FKX851989 FUI851973:FUT851989 GEE851973:GEP851989 GOA851973:GOL851989 GXW851973:GYH851989 HHS851973:HID851989 HRO851973:HRZ851989 IBK851973:IBV851989 ILG851973:ILR851989 IVC851973:IVN851989 JEY851973:JFJ851989 JOU851973:JPF851989 JYQ851973:JZB851989 KIM851973:KIX851989 KSI851973:KST851989 LCE851973:LCP851989 LMA851973:LML851989 LVW851973:LWH851989 MFS851973:MGD851989 MPO851973:MPZ851989 MZK851973:MZV851989 NJG851973:NJR851989 NTC851973:NTN851989 OCY851973:ODJ851989 OMU851973:ONF851989 OWQ851973:OXB851989 PGM851973:PGX851989 PQI851973:PQT851989 QAE851973:QAP851989 QKA851973:QKL851989 QTW851973:QUH851989 RDS851973:RED851989 RNO851973:RNZ851989 RXK851973:RXV851989 SHG851973:SHR851989 SRC851973:SRN851989 TAY851973:TBJ851989 TKU851973:TLF851989 TUQ851973:TVB851989 UEM851973:UEX851989 UOI851973:UOT851989 UYE851973:UYP851989 VIA851973:VIL851989 VRW851973:VSH851989 WBS851973:WCD851989 WLO851973:WLZ851989 WVK851973:WVV851989 C917509:N917525 IY917509:JJ917525 SU917509:TF917525 ACQ917509:ADB917525 AMM917509:AMX917525 AWI917509:AWT917525 BGE917509:BGP917525 BQA917509:BQL917525 BZW917509:CAH917525 CJS917509:CKD917525 CTO917509:CTZ917525 DDK917509:DDV917525 DNG917509:DNR917525 DXC917509:DXN917525 EGY917509:EHJ917525 EQU917509:ERF917525 FAQ917509:FBB917525 FKM917509:FKX917525 FUI917509:FUT917525 GEE917509:GEP917525 GOA917509:GOL917525 GXW917509:GYH917525 HHS917509:HID917525 HRO917509:HRZ917525 IBK917509:IBV917525 ILG917509:ILR917525 IVC917509:IVN917525 JEY917509:JFJ917525 JOU917509:JPF917525 JYQ917509:JZB917525 KIM917509:KIX917525 KSI917509:KST917525 LCE917509:LCP917525 LMA917509:LML917525 LVW917509:LWH917525 MFS917509:MGD917525 MPO917509:MPZ917525 MZK917509:MZV917525 NJG917509:NJR917525 NTC917509:NTN917525 OCY917509:ODJ917525 OMU917509:ONF917525 OWQ917509:OXB917525 PGM917509:PGX917525 PQI917509:PQT917525 QAE917509:QAP917525 QKA917509:QKL917525 QTW917509:QUH917525 RDS917509:RED917525 RNO917509:RNZ917525 RXK917509:RXV917525 SHG917509:SHR917525 SRC917509:SRN917525 TAY917509:TBJ917525 TKU917509:TLF917525 TUQ917509:TVB917525 UEM917509:UEX917525 UOI917509:UOT917525 UYE917509:UYP917525 VIA917509:VIL917525 VRW917509:VSH917525 WBS917509:WCD917525 WLO917509:WLZ917525 WVK917509:WVV917525 C983045:N983061 IY983045:JJ983061 SU983045:TF983061 ACQ983045:ADB983061 AMM983045:AMX983061 AWI983045:AWT983061 BGE983045:BGP983061 BQA983045:BQL983061 BZW983045:CAH983061 CJS983045:CKD983061 CTO983045:CTZ983061 DDK983045:DDV983061 DNG983045:DNR983061 DXC983045:DXN983061 EGY983045:EHJ983061 EQU983045:ERF983061 FAQ983045:FBB983061 FKM983045:FKX983061 FUI983045:FUT983061 GEE983045:GEP983061 GOA983045:GOL983061 GXW983045:GYH983061 HHS983045:HID983061 HRO983045:HRZ983061 IBK983045:IBV983061 ILG983045:ILR983061 IVC983045:IVN983061 JEY983045:JFJ983061 JOU983045:JPF983061 JYQ983045:JZB983061 KIM983045:KIX983061 KSI983045:KST983061 LCE983045:LCP983061 LMA983045:LML983061 LVW983045:LWH983061 MFS983045:MGD983061 MPO983045:MPZ983061 MZK983045:MZV983061 NJG983045:NJR983061 NTC983045:NTN983061 OCY983045:ODJ983061 OMU983045:ONF983061 OWQ983045:OXB983061 PGM983045:PGX983061 PQI983045:PQT983061 QAE983045:QAP983061 QKA983045:QKL983061 QTW983045:QUH983061 RDS983045:RED983061 RNO983045:RNZ983061 RXK983045:RXV983061 SHG983045:SHR983061 SRC983045:SRN983061 TAY983045:TBJ983061 TKU983045:TLF983061 TUQ983045:TVB983061 UEM983045:UEX983061 UOI983045:UOT983061 UYE983045:UYP983061 VIA983045:VIL983061 VRW983045:VSH983061 WBS983045:WCD983061 WLO983045:WLZ983061 K27:K29 I27:I29 D6:D29 C27:C29 M27:M29 F6:F29 E27:E29 L5:L29 H5:H29 G27:G29 N5:N29 J5:J29 C5:F5 C6:C7 E6:E7 G6:G7 I6:I7 K6:K7 M6:M7" xr:uid="{2BB7FCF8-A7EE-4235-AF55-B18F51C39644}"/>
  </dataValidations>
  <printOptions horizontalCentered="1" verticalCentered="1"/>
  <pageMargins left="0.43307086614173229" right="0.23622047244094491" top="0.55118110236220474" bottom="0.59055118110236227" header="0.51181102362204722" footer="0.51181102362204722"/>
  <pageSetup paperSize="9" scale="83" orientation="landscape"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69B6C-C4C3-46A8-9593-5DEAB9D602DB}">
  <sheetPr>
    <pageSetUpPr fitToPage="1"/>
  </sheetPr>
  <dimension ref="B1:U32"/>
  <sheetViews>
    <sheetView topLeftCell="B5" zoomScaleNormal="100" zoomScaleSheetLayoutView="100" workbookViewId="0">
      <selection activeCell="N11" sqref="N11"/>
    </sheetView>
  </sheetViews>
  <sheetFormatPr defaultRowHeight="16.2"/>
  <cols>
    <col min="1" max="1" width="2" style="13" customWidth="1"/>
    <col min="2" max="2" width="3.8984375" style="90" customWidth="1"/>
    <col min="3" max="3" width="6.09765625" style="26" customWidth="1"/>
    <col min="4" max="4" width="12.3984375" style="13" customWidth="1"/>
    <col min="5" max="5" width="4.5" style="13" customWidth="1"/>
    <col min="6" max="6" width="11.59765625" style="13" customWidth="1"/>
    <col min="7" max="7" width="7.59765625" style="13" customWidth="1"/>
    <col min="8" max="8" width="6.5" style="13" customWidth="1"/>
    <col min="9" max="9" width="9.3984375" style="13" customWidth="1"/>
    <col min="10" max="10" width="2.19921875" style="13" customWidth="1"/>
    <col min="11" max="11" width="3" style="13" customWidth="1"/>
    <col min="12" max="12" width="11.59765625" style="22" customWidth="1"/>
    <col min="13" max="13" width="5.3984375" style="22" customWidth="1"/>
    <col min="14" max="14" width="22.09765625" style="22" customWidth="1"/>
    <col min="15" max="15" width="4.69921875" style="22" customWidth="1"/>
    <col min="16" max="16" width="22.8984375" style="22" customWidth="1"/>
    <col min="17" max="17" width="22.09765625" style="22" customWidth="1"/>
    <col min="18" max="19" width="9" style="13"/>
    <col min="20" max="20" width="13.59765625" style="13" bestFit="1" customWidth="1"/>
    <col min="21" max="259" width="9" style="13"/>
    <col min="260" max="260" width="3.8984375" style="13" customWidth="1"/>
    <col min="261" max="261" width="6.09765625" style="13" customWidth="1"/>
    <col min="262" max="262" width="12.3984375" style="13" customWidth="1"/>
    <col min="263" max="263" width="4.5" style="13" customWidth="1"/>
    <col min="264" max="264" width="11.59765625" style="13" customWidth="1"/>
    <col min="265" max="265" width="6.5" style="13" customWidth="1"/>
    <col min="266" max="266" width="9.3984375" style="13" customWidth="1"/>
    <col min="267" max="267" width="3" style="13" customWidth="1"/>
    <col min="268" max="268" width="12.8984375" style="13" customWidth="1"/>
    <col min="269" max="269" width="8.3984375" style="13" customWidth="1"/>
    <col min="270" max="270" width="22.09765625" style="13" customWidth="1"/>
    <col min="271" max="271" width="7.5" style="13" customWidth="1"/>
    <col min="272" max="272" width="22.8984375" style="13" customWidth="1"/>
    <col min="273" max="273" width="22.09765625" style="13" customWidth="1"/>
    <col min="274" max="275" width="9" style="13"/>
    <col min="276" max="276" width="13.59765625" style="13" bestFit="1" customWidth="1"/>
    <col min="277" max="515" width="9" style="13"/>
    <col min="516" max="516" width="3.8984375" style="13" customWidth="1"/>
    <col min="517" max="517" width="6.09765625" style="13" customWidth="1"/>
    <col min="518" max="518" width="12.3984375" style="13" customWidth="1"/>
    <col min="519" max="519" width="4.5" style="13" customWidth="1"/>
    <col min="520" max="520" width="11.59765625" style="13" customWidth="1"/>
    <col min="521" max="521" width="6.5" style="13" customWidth="1"/>
    <col min="522" max="522" width="9.3984375" style="13" customWidth="1"/>
    <col min="523" max="523" width="3" style="13" customWidth="1"/>
    <col min="524" max="524" width="12.8984375" style="13" customWidth="1"/>
    <col min="525" max="525" width="8.3984375" style="13" customWidth="1"/>
    <col min="526" max="526" width="22.09765625" style="13" customWidth="1"/>
    <col min="527" max="527" width="7.5" style="13" customWidth="1"/>
    <col min="528" max="528" width="22.8984375" style="13" customWidth="1"/>
    <col min="529" max="529" width="22.09765625" style="13" customWidth="1"/>
    <col min="530" max="531" width="9" style="13"/>
    <col min="532" max="532" width="13.59765625" style="13" bestFit="1" customWidth="1"/>
    <col min="533" max="771" width="9" style="13"/>
    <col min="772" max="772" width="3.8984375" style="13" customWidth="1"/>
    <col min="773" max="773" width="6.09765625" style="13" customWidth="1"/>
    <col min="774" max="774" width="12.3984375" style="13" customWidth="1"/>
    <col min="775" max="775" width="4.5" style="13" customWidth="1"/>
    <col min="776" max="776" width="11.59765625" style="13" customWidth="1"/>
    <col min="777" max="777" width="6.5" style="13" customWidth="1"/>
    <col min="778" max="778" width="9.3984375" style="13" customWidth="1"/>
    <col min="779" max="779" width="3" style="13" customWidth="1"/>
    <col min="780" max="780" width="12.8984375" style="13" customWidth="1"/>
    <col min="781" max="781" width="8.3984375" style="13" customWidth="1"/>
    <col min="782" max="782" width="22.09765625" style="13" customWidth="1"/>
    <col min="783" max="783" width="7.5" style="13" customWidth="1"/>
    <col min="784" max="784" width="22.8984375" style="13" customWidth="1"/>
    <col min="785" max="785" width="22.09765625" style="13" customWidth="1"/>
    <col min="786" max="787" width="9" style="13"/>
    <col min="788" max="788" width="13.59765625" style="13" bestFit="1" customWidth="1"/>
    <col min="789" max="1027" width="9" style="13"/>
    <col min="1028" max="1028" width="3.8984375" style="13" customWidth="1"/>
    <col min="1029" max="1029" width="6.09765625" style="13" customWidth="1"/>
    <col min="1030" max="1030" width="12.3984375" style="13" customWidth="1"/>
    <col min="1031" max="1031" width="4.5" style="13" customWidth="1"/>
    <col min="1032" max="1032" width="11.59765625" style="13" customWidth="1"/>
    <col min="1033" max="1033" width="6.5" style="13" customWidth="1"/>
    <col min="1034" max="1034" width="9.3984375" style="13" customWidth="1"/>
    <col min="1035" max="1035" width="3" style="13" customWidth="1"/>
    <col min="1036" max="1036" width="12.8984375" style="13" customWidth="1"/>
    <col min="1037" max="1037" width="8.3984375" style="13" customWidth="1"/>
    <col min="1038" max="1038" width="22.09765625" style="13" customWidth="1"/>
    <col min="1039" max="1039" width="7.5" style="13" customWidth="1"/>
    <col min="1040" max="1040" width="22.8984375" style="13" customWidth="1"/>
    <col min="1041" max="1041" width="22.09765625" style="13" customWidth="1"/>
    <col min="1042" max="1043" width="9" style="13"/>
    <col min="1044" max="1044" width="13.59765625" style="13" bestFit="1" customWidth="1"/>
    <col min="1045" max="1283" width="9" style="13"/>
    <col min="1284" max="1284" width="3.8984375" style="13" customWidth="1"/>
    <col min="1285" max="1285" width="6.09765625" style="13" customWidth="1"/>
    <col min="1286" max="1286" width="12.3984375" style="13" customWidth="1"/>
    <col min="1287" max="1287" width="4.5" style="13" customWidth="1"/>
    <col min="1288" max="1288" width="11.59765625" style="13" customWidth="1"/>
    <col min="1289" max="1289" width="6.5" style="13" customWidth="1"/>
    <col min="1290" max="1290" width="9.3984375" style="13" customWidth="1"/>
    <col min="1291" max="1291" width="3" style="13" customWidth="1"/>
    <col min="1292" max="1292" width="12.8984375" style="13" customWidth="1"/>
    <col min="1293" max="1293" width="8.3984375" style="13" customWidth="1"/>
    <col min="1294" max="1294" width="22.09765625" style="13" customWidth="1"/>
    <col min="1295" max="1295" width="7.5" style="13" customWidth="1"/>
    <col min="1296" max="1296" width="22.8984375" style="13" customWidth="1"/>
    <col min="1297" max="1297" width="22.09765625" style="13" customWidth="1"/>
    <col min="1298" max="1299" width="9" style="13"/>
    <col min="1300" max="1300" width="13.59765625" style="13" bestFit="1" customWidth="1"/>
    <col min="1301" max="1539" width="9" style="13"/>
    <col min="1540" max="1540" width="3.8984375" style="13" customWidth="1"/>
    <col min="1541" max="1541" width="6.09765625" style="13" customWidth="1"/>
    <col min="1542" max="1542" width="12.3984375" style="13" customWidth="1"/>
    <col min="1543" max="1543" width="4.5" style="13" customWidth="1"/>
    <col min="1544" max="1544" width="11.59765625" style="13" customWidth="1"/>
    <col min="1545" max="1545" width="6.5" style="13" customWidth="1"/>
    <col min="1546" max="1546" width="9.3984375" style="13" customWidth="1"/>
    <col min="1547" max="1547" width="3" style="13" customWidth="1"/>
    <col min="1548" max="1548" width="12.8984375" style="13" customWidth="1"/>
    <col min="1549" max="1549" width="8.3984375" style="13" customWidth="1"/>
    <col min="1550" max="1550" width="22.09765625" style="13" customWidth="1"/>
    <col min="1551" max="1551" width="7.5" style="13" customWidth="1"/>
    <col min="1552" max="1552" width="22.8984375" style="13" customWidth="1"/>
    <col min="1553" max="1553" width="22.09765625" style="13" customWidth="1"/>
    <col min="1554" max="1555" width="9" style="13"/>
    <col min="1556" max="1556" width="13.59765625" style="13" bestFit="1" customWidth="1"/>
    <col min="1557" max="1795" width="9" style="13"/>
    <col min="1796" max="1796" width="3.8984375" style="13" customWidth="1"/>
    <col min="1797" max="1797" width="6.09765625" style="13" customWidth="1"/>
    <col min="1798" max="1798" width="12.3984375" style="13" customWidth="1"/>
    <col min="1799" max="1799" width="4.5" style="13" customWidth="1"/>
    <col min="1800" max="1800" width="11.59765625" style="13" customWidth="1"/>
    <col min="1801" max="1801" width="6.5" style="13" customWidth="1"/>
    <col min="1802" max="1802" width="9.3984375" style="13" customWidth="1"/>
    <col min="1803" max="1803" width="3" style="13" customWidth="1"/>
    <col min="1804" max="1804" width="12.8984375" style="13" customWidth="1"/>
    <col min="1805" max="1805" width="8.3984375" style="13" customWidth="1"/>
    <col min="1806" max="1806" width="22.09765625" style="13" customWidth="1"/>
    <col min="1807" max="1807" width="7.5" style="13" customWidth="1"/>
    <col min="1808" max="1808" width="22.8984375" style="13" customWidth="1"/>
    <col min="1809" max="1809" width="22.09765625" style="13" customWidth="1"/>
    <col min="1810" max="1811" width="9" style="13"/>
    <col min="1812" max="1812" width="13.59765625" style="13" bestFit="1" customWidth="1"/>
    <col min="1813" max="2051" width="9" style="13"/>
    <col min="2052" max="2052" width="3.8984375" style="13" customWidth="1"/>
    <col min="2053" max="2053" width="6.09765625" style="13" customWidth="1"/>
    <col min="2054" max="2054" width="12.3984375" style="13" customWidth="1"/>
    <col min="2055" max="2055" width="4.5" style="13" customWidth="1"/>
    <col min="2056" max="2056" width="11.59765625" style="13" customWidth="1"/>
    <col min="2057" max="2057" width="6.5" style="13" customWidth="1"/>
    <col min="2058" max="2058" width="9.3984375" style="13" customWidth="1"/>
    <col min="2059" max="2059" width="3" style="13" customWidth="1"/>
    <col min="2060" max="2060" width="12.8984375" style="13" customWidth="1"/>
    <col min="2061" max="2061" width="8.3984375" style="13" customWidth="1"/>
    <col min="2062" max="2062" width="22.09765625" style="13" customWidth="1"/>
    <col min="2063" max="2063" width="7.5" style="13" customWidth="1"/>
    <col min="2064" max="2064" width="22.8984375" style="13" customWidth="1"/>
    <col min="2065" max="2065" width="22.09765625" style="13" customWidth="1"/>
    <col min="2066" max="2067" width="9" style="13"/>
    <col min="2068" max="2068" width="13.59765625" style="13" bestFit="1" customWidth="1"/>
    <col min="2069" max="2307" width="9" style="13"/>
    <col min="2308" max="2308" width="3.8984375" style="13" customWidth="1"/>
    <col min="2309" max="2309" width="6.09765625" style="13" customWidth="1"/>
    <col min="2310" max="2310" width="12.3984375" style="13" customWidth="1"/>
    <col min="2311" max="2311" width="4.5" style="13" customWidth="1"/>
    <col min="2312" max="2312" width="11.59765625" style="13" customWidth="1"/>
    <col min="2313" max="2313" width="6.5" style="13" customWidth="1"/>
    <col min="2314" max="2314" width="9.3984375" style="13" customWidth="1"/>
    <col min="2315" max="2315" width="3" style="13" customWidth="1"/>
    <col min="2316" max="2316" width="12.8984375" style="13" customWidth="1"/>
    <col min="2317" max="2317" width="8.3984375" style="13" customWidth="1"/>
    <col min="2318" max="2318" width="22.09765625" style="13" customWidth="1"/>
    <col min="2319" max="2319" width="7.5" style="13" customWidth="1"/>
    <col min="2320" max="2320" width="22.8984375" style="13" customWidth="1"/>
    <col min="2321" max="2321" width="22.09765625" style="13" customWidth="1"/>
    <col min="2322" max="2323" width="9" style="13"/>
    <col min="2324" max="2324" width="13.59765625" style="13" bestFit="1" customWidth="1"/>
    <col min="2325" max="2563" width="9" style="13"/>
    <col min="2564" max="2564" width="3.8984375" style="13" customWidth="1"/>
    <col min="2565" max="2565" width="6.09765625" style="13" customWidth="1"/>
    <col min="2566" max="2566" width="12.3984375" style="13" customWidth="1"/>
    <col min="2567" max="2567" width="4.5" style="13" customWidth="1"/>
    <col min="2568" max="2568" width="11.59765625" style="13" customWidth="1"/>
    <col min="2569" max="2569" width="6.5" style="13" customWidth="1"/>
    <col min="2570" max="2570" width="9.3984375" style="13" customWidth="1"/>
    <col min="2571" max="2571" width="3" style="13" customWidth="1"/>
    <col min="2572" max="2572" width="12.8984375" style="13" customWidth="1"/>
    <col min="2573" max="2573" width="8.3984375" style="13" customWidth="1"/>
    <col min="2574" max="2574" width="22.09765625" style="13" customWidth="1"/>
    <col min="2575" max="2575" width="7.5" style="13" customWidth="1"/>
    <col min="2576" max="2576" width="22.8984375" style="13" customWidth="1"/>
    <col min="2577" max="2577" width="22.09765625" style="13" customWidth="1"/>
    <col min="2578" max="2579" width="9" style="13"/>
    <col min="2580" max="2580" width="13.59765625" style="13" bestFit="1" customWidth="1"/>
    <col min="2581" max="2819" width="9" style="13"/>
    <col min="2820" max="2820" width="3.8984375" style="13" customWidth="1"/>
    <col min="2821" max="2821" width="6.09765625" style="13" customWidth="1"/>
    <col min="2822" max="2822" width="12.3984375" style="13" customWidth="1"/>
    <col min="2823" max="2823" width="4.5" style="13" customWidth="1"/>
    <col min="2824" max="2824" width="11.59765625" style="13" customWidth="1"/>
    <col min="2825" max="2825" width="6.5" style="13" customWidth="1"/>
    <col min="2826" max="2826" width="9.3984375" style="13" customWidth="1"/>
    <col min="2827" max="2827" width="3" style="13" customWidth="1"/>
    <col min="2828" max="2828" width="12.8984375" style="13" customWidth="1"/>
    <col min="2829" max="2829" width="8.3984375" style="13" customWidth="1"/>
    <col min="2830" max="2830" width="22.09765625" style="13" customWidth="1"/>
    <col min="2831" max="2831" width="7.5" style="13" customWidth="1"/>
    <col min="2832" max="2832" width="22.8984375" style="13" customWidth="1"/>
    <col min="2833" max="2833" width="22.09765625" style="13" customWidth="1"/>
    <col min="2834" max="2835" width="9" style="13"/>
    <col min="2836" max="2836" width="13.59765625" style="13" bestFit="1" customWidth="1"/>
    <col min="2837" max="3075" width="9" style="13"/>
    <col min="3076" max="3076" width="3.8984375" style="13" customWidth="1"/>
    <col min="3077" max="3077" width="6.09765625" style="13" customWidth="1"/>
    <col min="3078" max="3078" width="12.3984375" style="13" customWidth="1"/>
    <col min="3079" max="3079" width="4.5" style="13" customWidth="1"/>
    <col min="3080" max="3080" width="11.59765625" style="13" customWidth="1"/>
    <col min="3081" max="3081" width="6.5" style="13" customWidth="1"/>
    <col min="3082" max="3082" width="9.3984375" style="13" customWidth="1"/>
    <col min="3083" max="3083" width="3" style="13" customWidth="1"/>
    <col min="3084" max="3084" width="12.8984375" style="13" customWidth="1"/>
    <col min="3085" max="3085" width="8.3984375" style="13" customWidth="1"/>
    <col min="3086" max="3086" width="22.09765625" style="13" customWidth="1"/>
    <col min="3087" max="3087" width="7.5" style="13" customWidth="1"/>
    <col min="3088" max="3088" width="22.8984375" style="13" customWidth="1"/>
    <col min="3089" max="3089" width="22.09765625" style="13" customWidth="1"/>
    <col min="3090" max="3091" width="9" style="13"/>
    <col min="3092" max="3092" width="13.59765625" style="13" bestFit="1" customWidth="1"/>
    <col min="3093" max="3331" width="9" style="13"/>
    <col min="3332" max="3332" width="3.8984375" style="13" customWidth="1"/>
    <col min="3333" max="3333" width="6.09765625" style="13" customWidth="1"/>
    <col min="3334" max="3334" width="12.3984375" style="13" customWidth="1"/>
    <col min="3335" max="3335" width="4.5" style="13" customWidth="1"/>
    <col min="3336" max="3336" width="11.59765625" style="13" customWidth="1"/>
    <col min="3337" max="3337" width="6.5" style="13" customWidth="1"/>
    <col min="3338" max="3338" width="9.3984375" style="13" customWidth="1"/>
    <col min="3339" max="3339" width="3" style="13" customWidth="1"/>
    <col min="3340" max="3340" width="12.8984375" style="13" customWidth="1"/>
    <col min="3341" max="3341" width="8.3984375" style="13" customWidth="1"/>
    <col min="3342" max="3342" width="22.09765625" style="13" customWidth="1"/>
    <col min="3343" max="3343" width="7.5" style="13" customWidth="1"/>
    <col min="3344" max="3344" width="22.8984375" style="13" customWidth="1"/>
    <col min="3345" max="3345" width="22.09765625" style="13" customWidth="1"/>
    <col min="3346" max="3347" width="9" style="13"/>
    <col min="3348" max="3348" width="13.59765625" style="13" bestFit="1" customWidth="1"/>
    <col min="3349" max="3587" width="9" style="13"/>
    <col min="3588" max="3588" width="3.8984375" style="13" customWidth="1"/>
    <col min="3589" max="3589" width="6.09765625" style="13" customWidth="1"/>
    <col min="3590" max="3590" width="12.3984375" style="13" customWidth="1"/>
    <col min="3591" max="3591" width="4.5" style="13" customWidth="1"/>
    <col min="3592" max="3592" width="11.59765625" style="13" customWidth="1"/>
    <col min="3593" max="3593" width="6.5" style="13" customWidth="1"/>
    <col min="3594" max="3594" width="9.3984375" style="13" customWidth="1"/>
    <col min="3595" max="3595" width="3" style="13" customWidth="1"/>
    <col min="3596" max="3596" width="12.8984375" style="13" customWidth="1"/>
    <col min="3597" max="3597" width="8.3984375" style="13" customWidth="1"/>
    <col min="3598" max="3598" width="22.09765625" style="13" customWidth="1"/>
    <col min="3599" max="3599" width="7.5" style="13" customWidth="1"/>
    <col min="3600" max="3600" width="22.8984375" style="13" customWidth="1"/>
    <col min="3601" max="3601" width="22.09765625" style="13" customWidth="1"/>
    <col min="3602" max="3603" width="9" style="13"/>
    <col min="3604" max="3604" width="13.59765625" style="13" bestFit="1" customWidth="1"/>
    <col min="3605" max="3843" width="9" style="13"/>
    <col min="3844" max="3844" width="3.8984375" style="13" customWidth="1"/>
    <col min="3845" max="3845" width="6.09765625" style="13" customWidth="1"/>
    <col min="3846" max="3846" width="12.3984375" style="13" customWidth="1"/>
    <col min="3847" max="3847" width="4.5" style="13" customWidth="1"/>
    <col min="3848" max="3848" width="11.59765625" style="13" customWidth="1"/>
    <col min="3849" max="3849" width="6.5" style="13" customWidth="1"/>
    <col min="3850" max="3850" width="9.3984375" style="13" customWidth="1"/>
    <col min="3851" max="3851" width="3" style="13" customWidth="1"/>
    <col min="3852" max="3852" width="12.8984375" style="13" customWidth="1"/>
    <col min="3853" max="3853" width="8.3984375" style="13" customWidth="1"/>
    <col min="3854" max="3854" width="22.09765625" style="13" customWidth="1"/>
    <col min="3855" max="3855" width="7.5" style="13" customWidth="1"/>
    <col min="3856" max="3856" width="22.8984375" style="13" customWidth="1"/>
    <col min="3857" max="3857" width="22.09765625" style="13" customWidth="1"/>
    <col min="3858" max="3859" width="9" style="13"/>
    <col min="3860" max="3860" width="13.59765625" style="13" bestFit="1" customWidth="1"/>
    <col min="3861" max="4099" width="9" style="13"/>
    <col min="4100" max="4100" width="3.8984375" style="13" customWidth="1"/>
    <col min="4101" max="4101" width="6.09765625" style="13" customWidth="1"/>
    <col min="4102" max="4102" width="12.3984375" style="13" customWidth="1"/>
    <col min="4103" max="4103" width="4.5" style="13" customWidth="1"/>
    <col min="4104" max="4104" width="11.59765625" style="13" customWidth="1"/>
    <col min="4105" max="4105" width="6.5" style="13" customWidth="1"/>
    <col min="4106" max="4106" width="9.3984375" style="13" customWidth="1"/>
    <col min="4107" max="4107" width="3" style="13" customWidth="1"/>
    <col min="4108" max="4108" width="12.8984375" style="13" customWidth="1"/>
    <col min="4109" max="4109" width="8.3984375" style="13" customWidth="1"/>
    <col min="4110" max="4110" width="22.09765625" style="13" customWidth="1"/>
    <col min="4111" max="4111" width="7.5" style="13" customWidth="1"/>
    <col min="4112" max="4112" width="22.8984375" style="13" customWidth="1"/>
    <col min="4113" max="4113" width="22.09765625" style="13" customWidth="1"/>
    <col min="4114" max="4115" width="9" style="13"/>
    <col min="4116" max="4116" width="13.59765625" style="13" bestFit="1" customWidth="1"/>
    <col min="4117" max="4355" width="9" style="13"/>
    <col min="4356" max="4356" width="3.8984375" style="13" customWidth="1"/>
    <col min="4357" max="4357" width="6.09765625" style="13" customWidth="1"/>
    <col min="4358" max="4358" width="12.3984375" style="13" customWidth="1"/>
    <col min="4359" max="4359" width="4.5" style="13" customWidth="1"/>
    <col min="4360" max="4360" width="11.59765625" style="13" customWidth="1"/>
    <col min="4361" max="4361" width="6.5" style="13" customWidth="1"/>
    <col min="4362" max="4362" width="9.3984375" style="13" customWidth="1"/>
    <col min="4363" max="4363" width="3" style="13" customWidth="1"/>
    <col min="4364" max="4364" width="12.8984375" style="13" customWidth="1"/>
    <col min="4365" max="4365" width="8.3984375" style="13" customWidth="1"/>
    <col min="4366" max="4366" width="22.09765625" style="13" customWidth="1"/>
    <col min="4367" max="4367" width="7.5" style="13" customWidth="1"/>
    <col min="4368" max="4368" width="22.8984375" style="13" customWidth="1"/>
    <col min="4369" max="4369" width="22.09765625" style="13" customWidth="1"/>
    <col min="4370" max="4371" width="9" style="13"/>
    <col min="4372" max="4372" width="13.59765625" style="13" bestFit="1" customWidth="1"/>
    <col min="4373" max="4611" width="9" style="13"/>
    <col min="4612" max="4612" width="3.8984375" style="13" customWidth="1"/>
    <col min="4613" max="4613" width="6.09765625" style="13" customWidth="1"/>
    <col min="4614" max="4614" width="12.3984375" style="13" customWidth="1"/>
    <col min="4615" max="4615" width="4.5" style="13" customWidth="1"/>
    <col min="4616" max="4616" width="11.59765625" style="13" customWidth="1"/>
    <col min="4617" max="4617" width="6.5" style="13" customWidth="1"/>
    <col min="4618" max="4618" width="9.3984375" style="13" customWidth="1"/>
    <col min="4619" max="4619" width="3" style="13" customWidth="1"/>
    <col min="4620" max="4620" width="12.8984375" style="13" customWidth="1"/>
    <col min="4621" max="4621" width="8.3984375" style="13" customWidth="1"/>
    <col min="4622" max="4622" width="22.09765625" style="13" customWidth="1"/>
    <col min="4623" max="4623" width="7.5" style="13" customWidth="1"/>
    <col min="4624" max="4624" width="22.8984375" style="13" customWidth="1"/>
    <col min="4625" max="4625" width="22.09765625" style="13" customWidth="1"/>
    <col min="4626" max="4627" width="9" style="13"/>
    <col min="4628" max="4628" width="13.59765625" style="13" bestFit="1" customWidth="1"/>
    <col min="4629" max="4867" width="9" style="13"/>
    <col min="4868" max="4868" width="3.8984375" style="13" customWidth="1"/>
    <col min="4869" max="4869" width="6.09765625" style="13" customWidth="1"/>
    <col min="4870" max="4870" width="12.3984375" style="13" customWidth="1"/>
    <col min="4871" max="4871" width="4.5" style="13" customWidth="1"/>
    <col min="4872" max="4872" width="11.59765625" style="13" customWidth="1"/>
    <col min="4873" max="4873" width="6.5" style="13" customWidth="1"/>
    <col min="4874" max="4874" width="9.3984375" style="13" customWidth="1"/>
    <col min="4875" max="4875" width="3" style="13" customWidth="1"/>
    <col min="4876" max="4876" width="12.8984375" style="13" customWidth="1"/>
    <col min="4877" max="4877" width="8.3984375" style="13" customWidth="1"/>
    <col min="4878" max="4878" width="22.09765625" style="13" customWidth="1"/>
    <col min="4879" max="4879" width="7.5" style="13" customWidth="1"/>
    <col min="4880" max="4880" width="22.8984375" style="13" customWidth="1"/>
    <col min="4881" max="4881" width="22.09765625" style="13" customWidth="1"/>
    <col min="4882" max="4883" width="9" style="13"/>
    <col min="4884" max="4884" width="13.59765625" style="13" bestFit="1" customWidth="1"/>
    <col min="4885" max="5123" width="9" style="13"/>
    <col min="5124" max="5124" width="3.8984375" style="13" customWidth="1"/>
    <col min="5125" max="5125" width="6.09765625" style="13" customWidth="1"/>
    <col min="5126" max="5126" width="12.3984375" style="13" customWidth="1"/>
    <col min="5127" max="5127" width="4.5" style="13" customWidth="1"/>
    <col min="5128" max="5128" width="11.59765625" style="13" customWidth="1"/>
    <col min="5129" max="5129" width="6.5" style="13" customWidth="1"/>
    <col min="5130" max="5130" width="9.3984375" style="13" customWidth="1"/>
    <col min="5131" max="5131" width="3" style="13" customWidth="1"/>
    <col min="5132" max="5132" width="12.8984375" style="13" customWidth="1"/>
    <col min="5133" max="5133" width="8.3984375" style="13" customWidth="1"/>
    <col min="5134" max="5134" width="22.09765625" style="13" customWidth="1"/>
    <col min="5135" max="5135" width="7.5" style="13" customWidth="1"/>
    <col min="5136" max="5136" width="22.8984375" style="13" customWidth="1"/>
    <col min="5137" max="5137" width="22.09765625" style="13" customWidth="1"/>
    <col min="5138" max="5139" width="9" style="13"/>
    <col min="5140" max="5140" width="13.59765625" style="13" bestFit="1" customWidth="1"/>
    <col min="5141" max="5379" width="9" style="13"/>
    <col min="5380" max="5380" width="3.8984375" style="13" customWidth="1"/>
    <col min="5381" max="5381" width="6.09765625" style="13" customWidth="1"/>
    <col min="5382" max="5382" width="12.3984375" style="13" customWidth="1"/>
    <col min="5383" max="5383" width="4.5" style="13" customWidth="1"/>
    <col min="5384" max="5384" width="11.59765625" style="13" customWidth="1"/>
    <col min="5385" max="5385" width="6.5" style="13" customWidth="1"/>
    <col min="5386" max="5386" width="9.3984375" style="13" customWidth="1"/>
    <col min="5387" max="5387" width="3" style="13" customWidth="1"/>
    <col min="5388" max="5388" width="12.8984375" style="13" customWidth="1"/>
    <col min="5389" max="5389" width="8.3984375" style="13" customWidth="1"/>
    <col min="5390" max="5390" width="22.09765625" style="13" customWidth="1"/>
    <col min="5391" max="5391" width="7.5" style="13" customWidth="1"/>
    <col min="5392" max="5392" width="22.8984375" style="13" customWidth="1"/>
    <col min="5393" max="5393" width="22.09765625" style="13" customWidth="1"/>
    <col min="5394" max="5395" width="9" style="13"/>
    <col min="5396" max="5396" width="13.59765625" style="13" bestFit="1" customWidth="1"/>
    <col min="5397" max="5635" width="9" style="13"/>
    <col min="5636" max="5636" width="3.8984375" style="13" customWidth="1"/>
    <col min="5637" max="5637" width="6.09765625" style="13" customWidth="1"/>
    <col min="5638" max="5638" width="12.3984375" style="13" customWidth="1"/>
    <col min="5639" max="5639" width="4.5" style="13" customWidth="1"/>
    <col min="5640" max="5640" width="11.59765625" style="13" customWidth="1"/>
    <col min="5641" max="5641" width="6.5" style="13" customWidth="1"/>
    <col min="5642" max="5642" width="9.3984375" style="13" customWidth="1"/>
    <col min="5643" max="5643" width="3" style="13" customWidth="1"/>
    <col min="5644" max="5644" width="12.8984375" style="13" customWidth="1"/>
    <col min="5645" max="5645" width="8.3984375" style="13" customWidth="1"/>
    <col min="5646" max="5646" width="22.09765625" style="13" customWidth="1"/>
    <col min="5647" max="5647" width="7.5" style="13" customWidth="1"/>
    <col min="5648" max="5648" width="22.8984375" style="13" customWidth="1"/>
    <col min="5649" max="5649" width="22.09765625" style="13" customWidth="1"/>
    <col min="5650" max="5651" width="9" style="13"/>
    <col min="5652" max="5652" width="13.59765625" style="13" bestFit="1" customWidth="1"/>
    <col min="5653" max="5891" width="9" style="13"/>
    <col min="5892" max="5892" width="3.8984375" style="13" customWidth="1"/>
    <col min="5893" max="5893" width="6.09765625" style="13" customWidth="1"/>
    <col min="5894" max="5894" width="12.3984375" style="13" customWidth="1"/>
    <col min="5895" max="5895" width="4.5" style="13" customWidth="1"/>
    <col min="5896" max="5896" width="11.59765625" style="13" customWidth="1"/>
    <col min="5897" max="5897" width="6.5" style="13" customWidth="1"/>
    <col min="5898" max="5898" width="9.3984375" style="13" customWidth="1"/>
    <col min="5899" max="5899" width="3" style="13" customWidth="1"/>
    <col min="5900" max="5900" width="12.8984375" style="13" customWidth="1"/>
    <col min="5901" max="5901" width="8.3984375" style="13" customWidth="1"/>
    <col min="5902" max="5902" width="22.09765625" style="13" customWidth="1"/>
    <col min="5903" max="5903" width="7.5" style="13" customWidth="1"/>
    <col min="5904" max="5904" width="22.8984375" style="13" customWidth="1"/>
    <col min="5905" max="5905" width="22.09765625" style="13" customWidth="1"/>
    <col min="5906" max="5907" width="9" style="13"/>
    <col min="5908" max="5908" width="13.59765625" style="13" bestFit="1" customWidth="1"/>
    <col min="5909" max="6147" width="9" style="13"/>
    <col min="6148" max="6148" width="3.8984375" style="13" customWidth="1"/>
    <col min="6149" max="6149" width="6.09765625" style="13" customWidth="1"/>
    <col min="6150" max="6150" width="12.3984375" style="13" customWidth="1"/>
    <col min="6151" max="6151" width="4.5" style="13" customWidth="1"/>
    <col min="6152" max="6152" width="11.59765625" style="13" customWidth="1"/>
    <col min="6153" max="6153" width="6.5" style="13" customWidth="1"/>
    <col min="6154" max="6154" width="9.3984375" style="13" customWidth="1"/>
    <col min="6155" max="6155" width="3" style="13" customWidth="1"/>
    <col min="6156" max="6156" width="12.8984375" style="13" customWidth="1"/>
    <col min="6157" max="6157" width="8.3984375" style="13" customWidth="1"/>
    <col min="6158" max="6158" width="22.09765625" style="13" customWidth="1"/>
    <col min="6159" max="6159" width="7.5" style="13" customWidth="1"/>
    <col min="6160" max="6160" width="22.8984375" style="13" customWidth="1"/>
    <col min="6161" max="6161" width="22.09765625" style="13" customWidth="1"/>
    <col min="6162" max="6163" width="9" style="13"/>
    <col min="6164" max="6164" width="13.59765625" style="13" bestFit="1" customWidth="1"/>
    <col min="6165" max="6403" width="9" style="13"/>
    <col min="6404" max="6404" width="3.8984375" style="13" customWidth="1"/>
    <col min="6405" max="6405" width="6.09765625" style="13" customWidth="1"/>
    <col min="6406" max="6406" width="12.3984375" style="13" customWidth="1"/>
    <col min="6407" max="6407" width="4.5" style="13" customWidth="1"/>
    <col min="6408" max="6408" width="11.59765625" style="13" customWidth="1"/>
    <col min="6409" max="6409" width="6.5" style="13" customWidth="1"/>
    <col min="6410" max="6410" width="9.3984375" style="13" customWidth="1"/>
    <col min="6411" max="6411" width="3" style="13" customWidth="1"/>
    <col min="6412" max="6412" width="12.8984375" style="13" customWidth="1"/>
    <col min="6413" max="6413" width="8.3984375" style="13" customWidth="1"/>
    <col min="6414" max="6414" width="22.09765625" style="13" customWidth="1"/>
    <col min="6415" max="6415" width="7.5" style="13" customWidth="1"/>
    <col min="6416" max="6416" width="22.8984375" style="13" customWidth="1"/>
    <col min="6417" max="6417" width="22.09765625" style="13" customWidth="1"/>
    <col min="6418" max="6419" width="9" style="13"/>
    <col min="6420" max="6420" width="13.59765625" style="13" bestFit="1" customWidth="1"/>
    <col min="6421" max="6659" width="9" style="13"/>
    <col min="6660" max="6660" width="3.8984375" style="13" customWidth="1"/>
    <col min="6661" max="6661" width="6.09765625" style="13" customWidth="1"/>
    <col min="6662" max="6662" width="12.3984375" style="13" customWidth="1"/>
    <col min="6663" max="6663" width="4.5" style="13" customWidth="1"/>
    <col min="6664" max="6664" width="11.59765625" style="13" customWidth="1"/>
    <col min="6665" max="6665" width="6.5" style="13" customWidth="1"/>
    <col min="6666" max="6666" width="9.3984375" style="13" customWidth="1"/>
    <col min="6667" max="6667" width="3" style="13" customWidth="1"/>
    <col min="6668" max="6668" width="12.8984375" style="13" customWidth="1"/>
    <col min="6669" max="6669" width="8.3984375" style="13" customWidth="1"/>
    <col min="6670" max="6670" width="22.09765625" style="13" customWidth="1"/>
    <col min="6671" max="6671" width="7.5" style="13" customWidth="1"/>
    <col min="6672" max="6672" width="22.8984375" style="13" customWidth="1"/>
    <col min="6673" max="6673" width="22.09765625" style="13" customWidth="1"/>
    <col min="6674" max="6675" width="9" style="13"/>
    <col min="6676" max="6676" width="13.59765625" style="13" bestFit="1" customWidth="1"/>
    <col min="6677" max="6915" width="9" style="13"/>
    <col min="6916" max="6916" width="3.8984375" style="13" customWidth="1"/>
    <col min="6917" max="6917" width="6.09765625" style="13" customWidth="1"/>
    <col min="6918" max="6918" width="12.3984375" style="13" customWidth="1"/>
    <col min="6919" max="6919" width="4.5" style="13" customWidth="1"/>
    <col min="6920" max="6920" width="11.59765625" style="13" customWidth="1"/>
    <col min="6921" max="6921" width="6.5" style="13" customWidth="1"/>
    <col min="6922" max="6922" width="9.3984375" style="13" customWidth="1"/>
    <col min="6923" max="6923" width="3" style="13" customWidth="1"/>
    <col min="6924" max="6924" width="12.8984375" style="13" customWidth="1"/>
    <col min="6925" max="6925" width="8.3984375" style="13" customWidth="1"/>
    <col min="6926" max="6926" width="22.09765625" style="13" customWidth="1"/>
    <col min="6927" max="6927" width="7.5" style="13" customWidth="1"/>
    <col min="6928" max="6928" width="22.8984375" style="13" customWidth="1"/>
    <col min="6929" max="6929" width="22.09765625" style="13" customWidth="1"/>
    <col min="6930" max="6931" width="9" style="13"/>
    <col min="6932" max="6932" width="13.59765625" style="13" bestFit="1" customWidth="1"/>
    <col min="6933" max="7171" width="9" style="13"/>
    <col min="7172" max="7172" width="3.8984375" style="13" customWidth="1"/>
    <col min="7173" max="7173" width="6.09765625" style="13" customWidth="1"/>
    <col min="7174" max="7174" width="12.3984375" style="13" customWidth="1"/>
    <col min="7175" max="7175" width="4.5" style="13" customWidth="1"/>
    <col min="7176" max="7176" width="11.59765625" style="13" customWidth="1"/>
    <col min="7177" max="7177" width="6.5" style="13" customWidth="1"/>
    <col min="7178" max="7178" width="9.3984375" style="13" customWidth="1"/>
    <col min="7179" max="7179" width="3" style="13" customWidth="1"/>
    <col min="7180" max="7180" width="12.8984375" style="13" customWidth="1"/>
    <col min="7181" max="7181" width="8.3984375" style="13" customWidth="1"/>
    <col min="7182" max="7182" width="22.09765625" style="13" customWidth="1"/>
    <col min="7183" max="7183" width="7.5" style="13" customWidth="1"/>
    <col min="7184" max="7184" width="22.8984375" style="13" customWidth="1"/>
    <col min="7185" max="7185" width="22.09765625" style="13" customWidth="1"/>
    <col min="7186" max="7187" width="9" style="13"/>
    <col min="7188" max="7188" width="13.59765625" style="13" bestFit="1" customWidth="1"/>
    <col min="7189" max="7427" width="9" style="13"/>
    <col min="7428" max="7428" width="3.8984375" style="13" customWidth="1"/>
    <col min="7429" max="7429" width="6.09765625" style="13" customWidth="1"/>
    <col min="7430" max="7430" width="12.3984375" style="13" customWidth="1"/>
    <col min="7431" max="7431" width="4.5" style="13" customWidth="1"/>
    <col min="7432" max="7432" width="11.59765625" style="13" customWidth="1"/>
    <col min="7433" max="7433" width="6.5" style="13" customWidth="1"/>
    <col min="7434" max="7434" width="9.3984375" style="13" customWidth="1"/>
    <col min="7435" max="7435" width="3" style="13" customWidth="1"/>
    <col min="7436" max="7436" width="12.8984375" style="13" customWidth="1"/>
    <col min="7437" max="7437" width="8.3984375" style="13" customWidth="1"/>
    <col min="7438" max="7438" width="22.09765625" style="13" customWidth="1"/>
    <col min="7439" max="7439" width="7.5" style="13" customWidth="1"/>
    <col min="7440" max="7440" width="22.8984375" style="13" customWidth="1"/>
    <col min="7441" max="7441" width="22.09765625" style="13" customWidth="1"/>
    <col min="7442" max="7443" width="9" style="13"/>
    <col min="7444" max="7444" width="13.59765625" style="13" bestFit="1" customWidth="1"/>
    <col min="7445" max="7683" width="9" style="13"/>
    <col min="7684" max="7684" width="3.8984375" style="13" customWidth="1"/>
    <col min="7685" max="7685" width="6.09765625" style="13" customWidth="1"/>
    <col min="7686" max="7686" width="12.3984375" style="13" customWidth="1"/>
    <col min="7687" max="7687" width="4.5" style="13" customWidth="1"/>
    <col min="7688" max="7688" width="11.59765625" style="13" customWidth="1"/>
    <col min="7689" max="7689" width="6.5" style="13" customWidth="1"/>
    <col min="7690" max="7690" width="9.3984375" style="13" customWidth="1"/>
    <col min="7691" max="7691" width="3" style="13" customWidth="1"/>
    <col min="7692" max="7692" width="12.8984375" style="13" customWidth="1"/>
    <col min="7693" max="7693" width="8.3984375" style="13" customWidth="1"/>
    <col min="7694" max="7694" width="22.09765625" style="13" customWidth="1"/>
    <col min="7695" max="7695" width="7.5" style="13" customWidth="1"/>
    <col min="7696" max="7696" width="22.8984375" style="13" customWidth="1"/>
    <col min="7697" max="7697" width="22.09765625" style="13" customWidth="1"/>
    <col min="7698" max="7699" width="9" style="13"/>
    <col min="7700" max="7700" width="13.59765625" style="13" bestFit="1" customWidth="1"/>
    <col min="7701" max="7939" width="9" style="13"/>
    <col min="7940" max="7940" width="3.8984375" style="13" customWidth="1"/>
    <col min="7941" max="7941" width="6.09765625" style="13" customWidth="1"/>
    <col min="7942" max="7942" width="12.3984375" style="13" customWidth="1"/>
    <col min="7943" max="7943" width="4.5" style="13" customWidth="1"/>
    <col min="7944" max="7944" width="11.59765625" style="13" customWidth="1"/>
    <col min="7945" max="7945" width="6.5" style="13" customWidth="1"/>
    <col min="7946" max="7946" width="9.3984375" style="13" customWidth="1"/>
    <col min="7947" max="7947" width="3" style="13" customWidth="1"/>
    <col min="7948" max="7948" width="12.8984375" style="13" customWidth="1"/>
    <col min="7949" max="7949" width="8.3984375" style="13" customWidth="1"/>
    <col min="7950" max="7950" width="22.09765625" style="13" customWidth="1"/>
    <col min="7951" max="7951" width="7.5" style="13" customWidth="1"/>
    <col min="7952" max="7952" width="22.8984375" style="13" customWidth="1"/>
    <col min="7953" max="7953" width="22.09765625" style="13" customWidth="1"/>
    <col min="7954" max="7955" width="9" style="13"/>
    <col min="7956" max="7956" width="13.59765625" style="13" bestFit="1" customWidth="1"/>
    <col min="7957" max="8195" width="9" style="13"/>
    <col min="8196" max="8196" width="3.8984375" style="13" customWidth="1"/>
    <col min="8197" max="8197" width="6.09765625" style="13" customWidth="1"/>
    <col min="8198" max="8198" width="12.3984375" style="13" customWidth="1"/>
    <col min="8199" max="8199" width="4.5" style="13" customWidth="1"/>
    <col min="8200" max="8200" width="11.59765625" style="13" customWidth="1"/>
    <col min="8201" max="8201" width="6.5" style="13" customWidth="1"/>
    <col min="8202" max="8202" width="9.3984375" style="13" customWidth="1"/>
    <col min="8203" max="8203" width="3" style="13" customWidth="1"/>
    <col min="8204" max="8204" width="12.8984375" style="13" customWidth="1"/>
    <col min="8205" max="8205" width="8.3984375" style="13" customWidth="1"/>
    <col min="8206" max="8206" width="22.09765625" style="13" customWidth="1"/>
    <col min="8207" max="8207" width="7.5" style="13" customWidth="1"/>
    <col min="8208" max="8208" width="22.8984375" style="13" customWidth="1"/>
    <col min="8209" max="8209" width="22.09765625" style="13" customWidth="1"/>
    <col min="8210" max="8211" width="9" style="13"/>
    <col min="8212" max="8212" width="13.59765625" style="13" bestFit="1" customWidth="1"/>
    <col min="8213" max="8451" width="9" style="13"/>
    <col min="8452" max="8452" width="3.8984375" style="13" customWidth="1"/>
    <col min="8453" max="8453" width="6.09765625" style="13" customWidth="1"/>
    <col min="8454" max="8454" width="12.3984375" style="13" customWidth="1"/>
    <col min="8455" max="8455" width="4.5" style="13" customWidth="1"/>
    <col min="8456" max="8456" width="11.59765625" style="13" customWidth="1"/>
    <col min="8457" max="8457" width="6.5" style="13" customWidth="1"/>
    <col min="8458" max="8458" width="9.3984375" style="13" customWidth="1"/>
    <col min="8459" max="8459" width="3" style="13" customWidth="1"/>
    <col min="8460" max="8460" width="12.8984375" style="13" customWidth="1"/>
    <col min="8461" max="8461" width="8.3984375" style="13" customWidth="1"/>
    <col min="8462" max="8462" width="22.09765625" style="13" customWidth="1"/>
    <col min="8463" max="8463" width="7.5" style="13" customWidth="1"/>
    <col min="8464" max="8464" width="22.8984375" style="13" customWidth="1"/>
    <col min="8465" max="8465" width="22.09765625" style="13" customWidth="1"/>
    <col min="8466" max="8467" width="9" style="13"/>
    <col min="8468" max="8468" width="13.59765625" style="13" bestFit="1" customWidth="1"/>
    <col min="8469" max="8707" width="9" style="13"/>
    <col min="8708" max="8708" width="3.8984375" style="13" customWidth="1"/>
    <col min="8709" max="8709" width="6.09765625" style="13" customWidth="1"/>
    <col min="8710" max="8710" width="12.3984375" style="13" customWidth="1"/>
    <col min="8711" max="8711" width="4.5" style="13" customWidth="1"/>
    <col min="8712" max="8712" width="11.59765625" style="13" customWidth="1"/>
    <col min="8713" max="8713" width="6.5" style="13" customWidth="1"/>
    <col min="8714" max="8714" width="9.3984375" style="13" customWidth="1"/>
    <col min="8715" max="8715" width="3" style="13" customWidth="1"/>
    <col min="8716" max="8716" width="12.8984375" style="13" customWidth="1"/>
    <col min="8717" max="8717" width="8.3984375" style="13" customWidth="1"/>
    <col min="8718" max="8718" width="22.09765625" style="13" customWidth="1"/>
    <col min="8719" max="8719" width="7.5" style="13" customWidth="1"/>
    <col min="8720" max="8720" width="22.8984375" style="13" customWidth="1"/>
    <col min="8721" max="8721" width="22.09765625" style="13" customWidth="1"/>
    <col min="8722" max="8723" width="9" style="13"/>
    <col min="8724" max="8724" width="13.59765625" style="13" bestFit="1" customWidth="1"/>
    <col min="8725" max="8963" width="9" style="13"/>
    <col min="8964" max="8964" width="3.8984375" style="13" customWidth="1"/>
    <col min="8965" max="8965" width="6.09765625" style="13" customWidth="1"/>
    <col min="8966" max="8966" width="12.3984375" style="13" customWidth="1"/>
    <col min="8967" max="8967" width="4.5" style="13" customWidth="1"/>
    <col min="8968" max="8968" width="11.59765625" style="13" customWidth="1"/>
    <col min="8969" max="8969" width="6.5" style="13" customWidth="1"/>
    <col min="8970" max="8970" width="9.3984375" style="13" customWidth="1"/>
    <col min="8971" max="8971" width="3" style="13" customWidth="1"/>
    <col min="8972" max="8972" width="12.8984375" style="13" customWidth="1"/>
    <col min="8973" max="8973" width="8.3984375" style="13" customWidth="1"/>
    <col min="8974" max="8974" width="22.09765625" style="13" customWidth="1"/>
    <col min="8975" max="8975" width="7.5" style="13" customWidth="1"/>
    <col min="8976" max="8976" width="22.8984375" style="13" customWidth="1"/>
    <col min="8977" max="8977" width="22.09765625" style="13" customWidth="1"/>
    <col min="8978" max="8979" width="9" style="13"/>
    <col min="8980" max="8980" width="13.59765625" style="13" bestFit="1" customWidth="1"/>
    <col min="8981" max="9219" width="9" style="13"/>
    <col min="9220" max="9220" width="3.8984375" style="13" customWidth="1"/>
    <col min="9221" max="9221" width="6.09765625" style="13" customWidth="1"/>
    <col min="9222" max="9222" width="12.3984375" style="13" customWidth="1"/>
    <col min="9223" max="9223" width="4.5" style="13" customWidth="1"/>
    <col min="9224" max="9224" width="11.59765625" style="13" customWidth="1"/>
    <col min="9225" max="9225" width="6.5" style="13" customWidth="1"/>
    <col min="9226" max="9226" width="9.3984375" style="13" customWidth="1"/>
    <col min="9227" max="9227" width="3" style="13" customWidth="1"/>
    <col min="9228" max="9228" width="12.8984375" style="13" customWidth="1"/>
    <col min="9229" max="9229" width="8.3984375" style="13" customWidth="1"/>
    <col min="9230" max="9230" width="22.09765625" style="13" customWidth="1"/>
    <col min="9231" max="9231" width="7.5" style="13" customWidth="1"/>
    <col min="9232" max="9232" width="22.8984375" style="13" customWidth="1"/>
    <col min="9233" max="9233" width="22.09765625" style="13" customWidth="1"/>
    <col min="9234" max="9235" width="9" style="13"/>
    <col min="9236" max="9236" width="13.59765625" style="13" bestFit="1" customWidth="1"/>
    <col min="9237" max="9475" width="9" style="13"/>
    <col min="9476" max="9476" width="3.8984375" style="13" customWidth="1"/>
    <col min="9477" max="9477" width="6.09765625" style="13" customWidth="1"/>
    <col min="9478" max="9478" width="12.3984375" style="13" customWidth="1"/>
    <col min="9479" max="9479" width="4.5" style="13" customWidth="1"/>
    <col min="9480" max="9480" width="11.59765625" style="13" customWidth="1"/>
    <col min="9481" max="9481" width="6.5" style="13" customWidth="1"/>
    <col min="9482" max="9482" width="9.3984375" style="13" customWidth="1"/>
    <col min="9483" max="9483" width="3" style="13" customWidth="1"/>
    <col min="9484" max="9484" width="12.8984375" style="13" customWidth="1"/>
    <col min="9485" max="9485" width="8.3984375" style="13" customWidth="1"/>
    <col min="9486" max="9486" width="22.09765625" style="13" customWidth="1"/>
    <col min="9487" max="9487" width="7.5" style="13" customWidth="1"/>
    <col min="9488" max="9488" width="22.8984375" style="13" customWidth="1"/>
    <col min="9489" max="9489" width="22.09765625" style="13" customWidth="1"/>
    <col min="9490" max="9491" width="9" style="13"/>
    <col min="9492" max="9492" width="13.59765625" style="13" bestFit="1" customWidth="1"/>
    <col min="9493" max="9731" width="9" style="13"/>
    <col min="9732" max="9732" width="3.8984375" style="13" customWidth="1"/>
    <col min="9733" max="9733" width="6.09765625" style="13" customWidth="1"/>
    <col min="9734" max="9734" width="12.3984375" style="13" customWidth="1"/>
    <col min="9735" max="9735" width="4.5" style="13" customWidth="1"/>
    <col min="9736" max="9736" width="11.59765625" style="13" customWidth="1"/>
    <col min="9737" max="9737" width="6.5" style="13" customWidth="1"/>
    <col min="9738" max="9738" width="9.3984375" style="13" customWidth="1"/>
    <col min="9739" max="9739" width="3" style="13" customWidth="1"/>
    <col min="9740" max="9740" width="12.8984375" style="13" customWidth="1"/>
    <col min="9741" max="9741" width="8.3984375" style="13" customWidth="1"/>
    <col min="9742" max="9742" width="22.09765625" style="13" customWidth="1"/>
    <col min="9743" max="9743" width="7.5" style="13" customWidth="1"/>
    <col min="9744" max="9744" width="22.8984375" style="13" customWidth="1"/>
    <col min="9745" max="9745" width="22.09765625" style="13" customWidth="1"/>
    <col min="9746" max="9747" width="9" style="13"/>
    <col min="9748" max="9748" width="13.59765625" style="13" bestFit="1" customWidth="1"/>
    <col min="9749" max="9987" width="9" style="13"/>
    <col min="9988" max="9988" width="3.8984375" style="13" customWidth="1"/>
    <col min="9989" max="9989" width="6.09765625" style="13" customWidth="1"/>
    <col min="9990" max="9990" width="12.3984375" style="13" customWidth="1"/>
    <col min="9991" max="9991" width="4.5" style="13" customWidth="1"/>
    <col min="9992" max="9992" width="11.59765625" style="13" customWidth="1"/>
    <col min="9993" max="9993" width="6.5" style="13" customWidth="1"/>
    <col min="9994" max="9994" width="9.3984375" style="13" customWidth="1"/>
    <col min="9995" max="9995" width="3" style="13" customWidth="1"/>
    <col min="9996" max="9996" width="12.8984375" style="13" customWidth="1"/>
    <col min="9997" max="9997" width="8.3984375" style="13" customWidth="1"/>
    <col min="9998" max="9998" width="22.09765625" style="13" customWidth="1"/>
    <col min="9999" max="9999" width="7.5" style="13" customWidth="1"/>
    <col min="10000" max="10000" width="22.8984375" style="13" customWidth="1"/>
    <col min="10001" max="10001" width="22.09765625" style="13" customWidth="1"/>
    <col min="10002" max="10003" width="9" style="13"/>
    <col min="10004" max="10004" width="13.59765625" style="13" bestFit="1" customWidth="1"/>
    <col min="10005" max="10243" width="9" style="13"/>
    <col min="10244" max="10244" width="3.8984375" style="13" customWidth="1"/>
    <col min="10245" max="10245" width="6.09765625" style="13" customWidth="1"/>
    <col min="10246" max="10246" width="12.3984375" style="13" customWidth="1"/>
    <col min="10247" max="10247" width="4.5" style="13" customWidth="1"/>
    <col min="10248" max="10248" width="11.59765625" style="13" customWidth="1"/>
    <col min="10249" max="10249" width="6.5" style="13" customWidth="1"/>
    <col min="10250" max="10250" width="9.3984375" style="13" customWidth="1"/>
    <col min="10251" max="10251" width="3" style="13" customWidth="1"/>
    <col min="10252" max="10252" width="12.8984375" style="13" customWidth="1"/>
    <col min="10253" max="10253" width="8.3984375" style="13" customWidth="1"/>
    <col min="10254" max="10254" width="22.09765625" style="13" customWidth="1"/>
    <col min="10255" max="10255" width="7.5" style="13" customWidth="1"/>
    <col min="10256" max="10256" width="22.8984375" style="13" customWidth="1"/>
    <col min="10257" max="10257" width="22.09765625" style="13" customWidth="1"/>
    <col min="10258" max="10259" width="9" style="13"/>
    <col min="10260" max="10260" width="13.59765625" style="13" bestFit="1" customWidth="1"/>
    <col min="10261" max="10499" width="9" style="13"/>
    <col min="10500" max="10500" width="3.8984375" style="13" customWidth="1"/>
    <col min="10501" max="10501" width="6.09765625" style="13" customWidth="1"/>
    <col min="10502" max="10502" width="12.3984375" style="13" customWidth="1"/>
    <col min="10503" max="10503" width="4.5" style="13" customWidth="1"/>
    <col min="10504" max="10504" width="11.59765625" style="13" customWidth="1"/>
    <col min="10505" max="10505" width="6.5" style="13" customWidth="1"/>
    <col min="10506" max="10506" width="9.3984375" style="13" customWidth="1"/>
    <col min="10507" max="10507" width="3" style="13" customWidth="1"/>
    <col min="10508" max="10508" width="12.8984375" style="13" customWidth="1"/>
    <col min="10509" max="10509" width="8.3984375" style="13" customWidth="1"/>
    <col min="10510" max="10510" width="22.09765625" style="13" customWidth="1"/>
    <col min="10511" max="10511" width="7.5" style="13" customWidth="1"/>
    <col min="10512" max="10512" width="22.8984375" style="13" customWidth="1"/>
    <col min="10513" max="10513" width="22.09765625" style="13" customWidth="1"/>
    <col min="10514" max="10515" width="9" style="13"/>
    <col min="10516" max="10516" width="13.59765625" style="13" bestFit="1" customWidth="1"/>
    <col min="10517" max="10755" width="9" style="13"/>
    <col min="10756" max="10756" width="3.8984375" style="13" customWidth="1"/>
    <col min="10757" max="10757" width="6.09765625" style="13" customWidth="1"/>
    <col min="10758" max="10758" width="12.3984375" style="13" customWidth="1"/>
    <col min="10759" max="10759" width="4.5" style="13" customWidth="1"/>
    <col min="10760" max="10760" width="11.59765625" style="13" customWidth="1"/>
    <col min="10761" max="10761" width="6.5" style="13" customWidth="1"/>
    <col min="10762" max="10762" width="9.3984375" style="13" customWidth="1"/>
    <col min="10763" max="10763" width="3" style="13" customWidth="1"/>
    <col min="10764" max="10764" width="12.8984375" style="13" customWidth="1"/>
    <col min="10765" max="10765" width="8.3984375" style="13" customWidth="1"/>
    <col min="10766" max="10766" width="22.09765625" style="13" customWidth="1"/>
    <col min="10767" max="10767" width="7.5" style="13" customWidth="1"/>
    <col min="10768" max="10768" width="22.8984375" style="13" customWidth="1"/>
    <col min="10769" max="10769" width="22.09765625" style="13" customWidth="1"/>
    <col min="10770" max="10771" width="9" style="13"/>
    <col min="10772" max="10772" width="13.59765625" style="13" bestFit="1" customWidth="1"/>
    <col min="10773" max="11011" width="9" style="13"/>
    <col min="11012" max="11012" width="3.8984375" style="13" customWidth="1"/>
    <col min="11013" max="11013" width="6.09765625" style="13" customWidth="1"/>
    <col min="11014" max="11014" width="12.3984375" style="13" customWidth="1"/>
    <col min="11015" max="11015" width="4.5" style="13" customWidth="1"/>
    <col min="11016" max="11016" width="11.59765625" style="13" customWidth="1"/>
    <col min="11017" max="11017" width="6.5" style="13" customWidth="1"/>
    <col min="11018" max="11018" width="9.3984375" style="13" customWidth="1"/>
    <col min="11019" max="11019" width="3" style="13" customWidth="1"/>
    <col min="11020" max="11020" width="12.8984375" style="13" customWidth="1"/>
    <col min="11021" max="11021" width="8.3984375" style="13" customWidth="1"/>
    <col min="11022" max="11022" width="22.09765625" style="13" customWidth="1"/>
    <col min="11023" max="11023" width="7.5" style="13" customWidth="1"/>
    <col min="11024" max="11024" width="22.8984375" style="13" customWidth="1"/>
    <col min="11025" max="11025" width="22.09765625" style="13" customWidth="1"/>
    <col min="11026" max="11027" width="9" style="13"/>
    <col min="11028" max="11028" width="13.59765625" style="13" bestFit="1" customWidth="1"/>
    <col min="11029" max="11267" width="9" style="13"/>
    <col min="11268" max="11268" width="3.8984375" style="13" customWidth="1"/>
    <col min="11269" max="11269" width="6.09765625" style="13" customWidth="1"/>
    <col min="11270" max="11270" width="12.3984375" style="13" customWidth="1"/>
    <col min="11271" max="11271" width="4.5" style="13" customWidth="1"/>
    <col min="11272" max="11272" width="11.59765625" style="13" customWidth="1"/>
    <col min="11273" max="11273" width="6.5" style="13" customWidth="1"/>
    <col min="11274" max="11274" width="9.3984375" style="13" customWidth="1"/>
    <col min="11275" max="11275" width="3" style="13" customWidth="1"/>
    <col min="11276" max="11276" width="12.8984375" style="13" customWidth="1"/>
    <col min="11277" max="11277" width="8.3984375" style="13" customWidth="1"/>
    <col min="11278" max="11278" width="22.09765625" style="13" customWidth="1"/>
    <col min="11279" max="11279" width="7.5" style="13" customWidth="1"/>
    <col min="11280" max="11280" width="22.8984375" style="13" customWidth="1"/>
    <col min="11281" max="11281" width="22.09765625" style="13" customWidth="1"/>
    <col min="11282" max="11283" width="9" style="13"/>
    <col min="11284" max="11284" width="13.59765625" style="13" bestFit="1" customWidth="1"/>
    <col min="11285" max="11523" width="9" style="13"/>
    <col min="11524" max="11524" width="3.8984375" style="13" customWidth="1"/>
    <col min="11525" max="11525" width="6.09765625" style="13" customWidth="1"/>
    <col min="11526" max="11526" width="12.3984375" style="13" customWidth="1"/>
    <col min="11527" max="11527" width="4.5" style="13" customWidth="1"/>
    <col min="11528" max="11528" width="11.59765625" style="13" customWidth="1"/>
    <col min="11529" max="11529" width="6.5" style="13" customWidth="1"/>
    <col min="11530" max="11530" width="9.3984375" style="13" customWidth="1"/>
    <col min="11531" max="11531" width="3" style="13" customWidth="1"/>
    <col min="11532" max="11532" width="12.8984375" style="13" customWidth="1"/>
    <col min="11533" max="11533" width="8.3984375" style="13" customWidth="1"/>
    <col min="11534" max="11534" width="22.09765625" style="13" customWidth="1"/>
    <col min="11535" max="11535" width="7.5" style="13" customWidth="1"/>
    <col min="11536" max="11536" width="22.8984375" style="13" customWidth="1"/>
    <col min="11537" max="11537" width="22.09765625" style="13" customWidth="1"/>
    <col min="11538" max="11539" width="9" style="13"/>
    <col min="11540" max="11540" width="13.59765625" style="13" bestFit="1" customWidth="1"/>
    <col min="11541" max="11779" width="9" style="13"/>
    <col min="11780" max="11780" width="3.8984375" style="13" customWidth="1"/>
    <col min="11781" max="11781" width="6.09765625" style="13" customWidth="1"/>
    <col min="11782" max="11782" width="12.3984375" style="13" customWidth="1"/>
    <col min="11783" max="11783" width="4.5" style="13" customWidth="1"/>
    <col min="11784" max="11784" width="11.59765625" style="13" customWidth="1"/>
    <col min="11785" max="11785" width="6.5" style="13" customWidth="1"/>
    <col min="11786" max="11786" width="9.3984375" style="13" customWidth="1"/>
    <col min="11787" max="11787" width="3" style="13" customWidth="1"/>
    <col min="11788" max="11788" width="12.8984375" style="13" customWidth="1"/>
    <col min="11789" max="11789" width="8.3984375" style="13" customWidth="1"/>
    <col min="11790" max="11790" width="22.09765625" style="13" customWidth="1"/>
    <col min="11791" max="11791" width="7.5" style="13" customWidth="1"/>
    <col min="11792" max="11792" width="22.8984375" style="13" customWidth="1"/>
    <col min="11793" max="11793" width="22.09765625" style="13" customWidth="1"/>
    <col min="11794" max="11795" width="9" style="13"/>
    <col min="11796" max="11796" width="13.59765625" style="13" bestFit="1" customWidth="1"/>
    <col min="11797" max="12035" width="9" style="13"/>
    <col min="12036" max="12036" width="3.8984375" style="13" customWidth="1"/>
    <col min="12037" max="12037" width="6.09765625" style="13" customWidth="1"/>
    <col min="12038" max="12038" width="12.3984375" style="13" customWidth="1"/>
    <col min="12039" max="12039" width="4.5" style="13" customWidth="1"/>
    <col min="12040" max="12040" width="11.59765625" style="13" customWidth="1"/>
    <col min="12041" max="12041" width="6.5" style="13" customWidth="1"/>
    <col min="12042" max="12042" width="9.3984375" style="13" customWidth="1"/>
    <col min="12043" max="12043" width="3" style="13" customWidth="1"/>
    <col min="12044" max="12044" width="12.8984375" style="13" customWidth="1"/>
    <col min="12045" max="12045" width="8.3984375" style="13" customWidth="1"/>
    <col min="12046" max="12046" width="22.09765625" style="13" customWidth="1"/>
    <col min="12047" max="12047" width="7.5" style="13" customWidth="1"/>
    <col min="12048" max="12048" width="22.8984375" style="13" customWidth="1"/>
    <col min="12049" max="12049" width="22.09765625" style="13" customWidth="1"/>
    <col min="12050" max="12051" width="9" style="13"/>
    <col min="12052" max="12052" width="13.59765625" style="13" bestFit="1" customWidth="1"/>
    <col min="12053" max="12291" width="9" style="13"/>
    <col min="12292" max="12292" width="3.8984375" style="13" customWidth="1"/>
    <col min="12293" max="12293" width="6.09765625" style="13" customWidth="1"/>
    <col min="12294" max="12294" width="12.3984375" style="13" customWidth="1"/>
    <col min="12295" max="12295" width="4.5" style="13" customWidth="1"/>
    <col min="12296" max="12296" width="11.59765625" style="13" customWidth="1"/>
    <col min="12297" max="12297" width="6.5" style="13" customWidth="1"/>
    <col min="12298" max="12298" width="9.3984375" style="13" customWidth="1"/>
    <col min="12299" max="12299" width="3" style="13" customWidth="1"/>
    <col min="12300" max="12300" width="12.8984375" style="13" customWidth="1"/>
    <col min="12301" max="12301" width="8.3984375" style="13" customWidth="1"/>
    <col min="12302" max="12302" width="22.09765625" style="13" customWidth="1"/>
    <col min="12303" max="12303" width="7.5" style="13" customWidth="1"/>
    <col min="12304" max="12304" width="22.8984375" style="13" customWidth="1"/>
    <col min="12305" max="12305" width="22.09765625" style="13" customWidth="1"/>
    <col min="12306" max="12307" width="9" style="13"/>
    <col min="12308" max="12308" width="13.59765625" style="13" bestFit="1" customWidth="1"/>
    <col min="12309" max="12547" width="9" style="13"/>
    <col min="12548" max="12548" width="3.8984375" style="13" customWidth="1"/>
    <col min="12549" max="12549" width="6.09765625" style="13" customWidth="1"/>
    <col min="12550" max="12550" width="12.3984375" style="13" customWidth="1"/>
    <col min="12551" max="12551" width="4.5" style="13" customWidth="1"/>
    <col min="12552" max="12552" width="11.59765625" style="13" customWidth="1"/>
    <col min="12553" max="12553" width="6.5" style="13" customWidth="1"/>
    <col min="12554" max="12554" width="9.3984375" style="13" customWidth="1"/>
    <col min="12555" max="12555" width="3" style="13" customWidth="1"/>
    <col min="12556" max="12556" width="12.8984375" style="13" customWidth="1"/>
    <col min="12557" max="12557" width="8.3984375" style="13" customWidth="1"/>
    <col min="12558" max="12558" width="22.09765625" style="13" customWidth="1"/>
    <col min="12559" max="12559" width="7.5" style="13" customWidth="1"/>
    <col min="12560" max="12560" width="22.8984375" style="13" customWidth="1"/>
    <col min="12561" max="12561" width="22.09765625" style="13" customWidth="1"/>
    <col min="12562" max="12563" width="9" style="13"/>
    <col min="12564" max="12564" width="13.59765625" style="13" bestFit="1" customWidth="1"/>
    <col min="12565" max="12803" width="9" style="13"/>
    <col min="12804" max="12804" width="3.8984375" style="13" customWidth="1"/>
    <col min="12805" max="12805" width="6.09765625" style="13" customWidth="1"/>
    <col min="12806" max="12806" width="12.3984375" style="13" customWidth="1"/>
    <col min="12807" max="12807" width="4.5" style="13" customWidth="1"/>
    <col min="12808" max="12808" width="11.59765625" style="13" customWidth="1"/>
    <col min="12809" max="12809" width="6.5" style="13" customWidth="1"/>
    <col min="12810" max="12810" width="9.3984375" style="13" customWidth="1"/>
    <col min="12811" max="12811" width="3" style="13" customWidth="1"/>
    <col min="12812" max="12812" width="12.8984375" style="13" customWidth="1"/>
    <col min="12813" max="12813" width="8.3984375" style="13" customWidth="1"/>
    <col min="12814" max="12814" width="22.09765625" style="13" customWidth="1"/>
    <col min="12815" max="12815" width="7.5" style="13" customWidth="1"/>
    <col min="12816" max="12816" width="22.8984375" style="13" customWidth="1"/>
    <col min="12817" max="12817" width="22.09765625" style="13" customWidth="1"/>
    <col min="12818" max="12819" width="9" style="13"/>
    <col min="12820" max="12820" width="13.59765625" style="13" bestFit="1" customWidth="1"/>
    <col min="12821" max="13059" width="9" style="13"/>
    <col min="13060" max="13060" width="3.8984375" style="13" customWidth="1"/>
    <col min="13061" max="13061" width="6.09765625" style="13" customWidth="1"/>
    <col min="13062" max="13062" width="12.3984375" style="13" customWidth="1"/>
    <col min="13063" max="13063" width="4.5" style="13" customWidth="1"/>
    <col min="13064" max="13064" width="11.59765625" style="13" customWidth="1"/>
    <col min="13065" max="13065" width="6.5" style="13" customWidth="1"/>
    <col min="13066" max="13066" width="9.3984375" style="13" customWidth="1"/>
    <col min="13067" max="13067" width="3" style="13" customWidth="1"/>
    <col min="13068" max="13068" width="12.8984375" style="13" customWidth="1"/>
    <col min="13069" max="13069" width="8.3984375" style="13" customWidth="1"/>
    <col min="13070" max="13070" width="22.09765625" style="13" customWidth="1"/>
    <col min="13071" max="13071" width="7.5" style="13" customWidth="1"/>
    <col min="13072" max="13072" width="22.8984375" style="13" customWidth="1"/>
    <col min="13073" max="13073" width="22.09765625" style="13" customWidth="1"/>
    <col min="13074" max="13075" width="9" style="13"/>
    <col min="13076" max="13076" width="13.59765625" style="13" bestFit="1" customWidth="1"/>
    <col min="13077" max="13315" width="9" style="13"/>
    <col min="13316" max="13316" width="3.8984375" style="13" customWidth="1"/>
    <col min="13317" max="13317" width="6.09765625" style="13" customWidth="1"/>
    <col min="13318" max="13318" width="12.3984375" style="13" customWidth="1"/>
    <col min="13319" max="13319" width="4.5" style="13" customWidth="1"/>
    <col min="13320" max="13320" width="11.59765625" style="13" customWidth="1"/>
    <col min="13321" max="13321" width="6.5" style="13" customWidth="1"/>
    <col min="13322" max="13322" width="9.3984375" style="13" customWidth="1"/>
    <col min="13323" max="13323" width="3" style="13" customWidth="1"/>
    <col min="13324" max="13324" width="12.8984375" style="13" customWidth="1"/>
    <col min="13325" max="13325" width="8.3984375" style="13" customWidth="1"/>
    <col min="13326" max="13326" width="22.09765625" style="13" customWidth="1"/>
    <col min="13327" max="13327" width="7.5" style="13" customWidth="1"/>
    <col min="13328" max="13328" width="22.8984375" style="13" customWidth="1"/>
    <col min="13329" max="13329" width="22.09765625" style="13" customWidth="1"/>
    <col min="13330" max="13331" width="9" style="13"/>
    <col min="13332" max="13332" width="13.59765625" style="13" bestFit="1" customWidth="1"/>
    <col min="13333" max="13571" width="9" style="13"/>
    <col min="13572" max="13572" width="3.8984375" style="13" customWidth="1"/>
    <col min="13573" max="13573" width="6.09765625" style="13" customWidth="1"/>
    <col min="13574" max="13574" width="12.3984375" style="13" customWidth="1"/>
    <col min="13575" max="13575" width="4.5" style="13" customWidth="1"/>
    <col min="13576" max="13576" width="11.59765625" style="13" customWidth="1"/>
    <col min="13577" max="13577" width="6.5" style="13" customWidth="1"/>
    <col min="13578" max="13578" width="9.3984375" style="13" customWidth="1"/>
    <col min="13579" max="13579" width="3" style="13" customWidth="1"/>
    <col min="13580" max="13580" width="12.8984375" style="13" customWidth="1"/>
    <col min="13581" max="13581" width="8.3984375" style="13" customWidth="1"/>
    <col min="13582" max="13582" width="22.09765625" style="13" customWidth="1"/>
    <col min="13583" max="13583" width="7.5" style="13" customWidth="1"/>
    <col min="13584" max="13584" width="22.8984375" style="13" customWidth="1"/>
    <col min="13585" max="13585" width="22.09765625" style="13" customWidth="1"/>
    <col min="13586" max="13587" width="9" style="13"/>
    <col min="13588" max="13588" width="13.59765625" style="13" bestFit="1" customWidth="1"/>
    <col min="13589" max="13827" width="9" style="13"/>
    <col min="13828" max="13828" width="3.8984375" style="13" customWidth="1"/>
    <col min="13829" max="13829" width="6.09765625" style="13" customWidth="1"/>
    <col min="13830" max="13830" width="12.3984375" style="13" customWidth="1"/>
    <col min="13831" max="13831" width="4.5" style="13" customWidth="1"/>
    <col min="13832" max="13832" width="11.59765625" style="13" customWidth="1"/>
    <col min="13833" max="13833" width="6.5" style="13" customWidth="1"/>
    <col min="13834" max="13834" width="9.3984375" style="13" customWidth="1"/>
    <col min="13835" max="13835" width="3" style="13" customWidth="1"/>
    <col min="13836" max="13836" width="12.8984375" style="13" customWidth="1"/>
    <col min="13837" max="13837" width="8.3984375" style="13" customWidth="1"/>
    <col min="13838" max="13838" width="22.09765625" style="13" customWidth="1"/>
    <col min="13839" max="13839" width="7.5" style="13" customWidth="1"/>
    <col min="13840" max="13840" width="22.8984375" style="13" customWidth="1"/>
    <col min="13841" max="13841" width="22.09765625" style="13" customWidth="1"/>
    <col min="13842" max="13843" width="9" style="13"/>
    <col min="13844" max="13844" width="13.59765625" style="13" bestFit="1" customWidth="1"/>
    <col min="13845" max="14083" width="9" style="13"/>
    <col min="14084" max="14084" width="3.8984375" style="13" customWidth="1"/>
    <col min="14085" max="14085" width="6.09765625" style="13" customWidth="1"/>
    <col min="14086" max="14086" width="12.3984375" style="13" customWidth="1"/>
    <col min="14087" max="14087" width="4.5" style="13" customWidth="1"/>
    <col min="14088" max="14088" width="11.59765625" style="13" customWidth="1"/>
    <col min="14089" max="14089" width="6.5" style="13" customWidth="1"/>
    <col min="14090" max="14090" width="9.3984375" style="13" customWidth="1"/>
    <col min="14091" max="14091" width="3" style="13" customWidth="1"/>
    <col min="14092" max="14092" width="12.8984375" style="13" customWidth="1"/>
    <col min="14093" max="14093" width="8.3984375" style="13" customWidth="1"/>
    <col min="14094" max="14094" width="22.09765625" style="13" customWidth="1"/>
    <col min="14095" max="14095" width="7.5" style="13" customWidth="1"/>
    <col min="14096" max="14096" width="22.8984375" style="13" customWidth="1"/>
    <col min="14097" max="14097" width="22.09765625" style="13" customWidth="1"/>
    <col min="14098" max="14099" width="9" style="13"/>
    <col min="14100" max="14100" width="13.59765625" style="13" bestFit="1" customWidth="1"/>
    <col min="14101" max="14339" width="9" style="13"/>
    <col min="14340" max="14340" width="3.8984375" style="13" customWidth="1"/>
    <col min="14341" max="14341" width="6.09765625" style="13" customWidth="1"/>
    <col min="14342" max="14342" width="12.3984375" style="13" customWidth="1"/>
    <col min="14343" max="14343" width="4.5" style="13" customWidth="1"/>
    <col min="14344" max="14344" width="11.59765625" style="13" customWidth="1"/>
    <col min="14345" max="14345" width="6.5" style="13" customWidth="1"/>
    <col min="14346" max="14346" width="9.3984375" style="13" customWidth="1"/>
    <col min="14347" max="14347" width="3" style="13" customWidth="1"/>
    <col min="14348" max="14348" width="12.8984375" style="13" customWidth="1"/>
    <col min="14349" max="14349" width="8.3984375" style="13" customWidth="1"/>
    <col min="14350" max="14350" width="22.09765625" style="13" customWidth="1"/>
    <col min="14351" max="14351" width="7.5" style="13" customWidth="1"/>
    <col min="14352" max="14352" width="22.8984375" style="13" customWidth="1"/>
    <col min="14353" max="14353" width="22.09765625" style="13" customWidth="1"/>
    <col min="14354" max="14355" width="9" style="13"/>
    <col min="14356" max="14356" width="13.59765625" style="13" bestFit="1" customWidth="1"/>
    <col min="14357" max="14595" width="9" style="13"/>
    <col min="14596" max="14596" width="3.8984375" style="13" customWidth="1"/>
    <col min="14597" max="14597" width="6.09765625" style="13" customWidth="1"/>
    <col min="14598" max="14598" width="12.3984375" style="13" customWidth="1"/>
    <col min="14599" max="14599" width="4.5" style="13" customWidth="1"/>
    <col min="14600" max="14600" width="11.59765625" style="13" customWidth="1"/>
    <col min="14601" max="14601" width="6.5" style="13" customWidth="1"/>
    <col min="14602" max="14602" width="9.3984375" style="13" customWidth="1"/>
    <col min="14603" max="14603" width="3" style="13" customWidth="1"/>
    <col min="14604" max="14604" width="12.8984375" style="13" customWidth="1"/>
    <col min="14605" max="14605" width="8.3984375" style="13" customWidth="1"/>
    <col min="14606" max="14606" width="22.09765625" style="13" customWidth="1"/>
    <col min="14607" max="14607" width="7.5" style="13" customWidth="1"/>
    <col min="14608" max="14608" width="22.8984375" style="13" customWidth="1"/>
    <col min="14609" max="14609" width="22.09765625" style="13" customWidth="1"/>
    <col min="14610" max="14611" width="9" style="13"/>
    <col min="14612" max="14612" width="13.59765625" style="13" bestFit="1" customWidth="1"/>
    <col min="14613" max="14851" width="9" style="13"/>
    <col min="14852" max="14852" width="3.8984375" style="13" customWidth="1"/>
    <col min="14853" max="14853" width="6.09765625" style="13" customWidth="1"/>
    <col min="14854" max="14854" width="12.3984375" style="13" customWidth="1"/>
    <col min="14855" max="14855" width="4.5" style="13" customWidth="1"/>
    <col min="14856" max="14856" width="11.59765625" style="13" customWidth="1"/>
    <col min="14857" max="14857" width="6.5" style="13" customWidth="1"/>
    <col min="14858" max="14858" width="9.3984375" style="13" customWidth="1"/>
    <col min="14859" max="14859" width="3" style="13" customWidth="1"/>
    <col min="14860" max="14860" width="12.8984375" style="13" customWidth="1"/>
    <col min="14861" max="14861" width="8.3984375" style="13" customWidth="1"/>
    <col min="14862" max="14862" width="22.09765625" style="13" customWidth="1"/>
    <col min="14863" max="14863" width="7.5" style="13" customWidth="1"/>
    <col min="14864" max="14864" width="22.8984375" style="13" customWidth="1"/>
    <col min="14865" max="14865" width="22.09765625" style="13" customWidth="1"/>
    <col min="14866" max="14867" width="9" style="13"/>
    <col min="14868" max="14868" width="13.59765625" style="13" bestFit="1" customWidth="1"/>
    <col min="14869" max="15107" width="9" style="13"/>
    <col min="15108" max="15108" width="3.8984375" style="13" customWidth="1"/>
    <col min="15109" max="15109" width="6.09765625" style="13" customWidth="1"/>
    <col min="15110" max="15110" width="12.3984375" style="13" customWidth="1"/>
    <col min="15111" max="15111" width="4.5" style="13" customWidth="1"/>
    <col min="15112" max="15112" width="11.59765625" style="13" customWidth="1"/>
    <col min="15113" max="15113" width="6.5" style="13" customWidth="1"/>
    <col min="15114" max="15114" width="9.3984375" style="13" customWidth="1"/>
    <col min="15115" max="15115" width="3" style="13" customWidth="1"/>
    <col min="15116" max="15116" width="12.8984375" style="13" customWidth="1"/>
    <col min="15117" max="15117" width="8.3984375" style="13" customWidth="1"/>
    <col min="15118" max="15118" width="22.09765625" style="13" customWidth="1"/>
    <col min="15119" max="15119" width="7.5" style="13" customWidth="1"/>
    <col min="15120" max="15120" width="22.8984375" style="13" customWidth="1"/>
    <col min="15121" max="15121" width="22.09765625" style="13" customWidth="1"/>
    <col min="15122" max="15123" width="9" style="13"/>
    <col min="15124" max="15124" width="13.59765625" style="13" bestFit="1" customWidth="1"/>
    <col min="15125" max="15363" width="9" style="13"/>
    <col min="15364" max="15364" width="3.8984375" style="13" customWidth="1"/>
    <col min="15365" max="15365" width="6.09765625" style="13" customWidth="1"/>
    <col min="15366" max="15366" width="12.3984375" style="13" customWidth="1"/>
    <col min="15367" max="15367" width="4.5" style="13" customWidth="1"/>
    <col min="15368" max="15368" width="11.59765625" style="13" customWidth="1"/>
    <col min="15369" max="15369" width="6.5" style="13" customWidth="1"/>
    <col min="15370" max="15370" width="9.3984375" style="13" customWidth="1"/>
    <col min="15371" max="15371" width="3" style="13" customWidth="1"/>
    <col min="15372" max="15372" width="12.8984375" style="13" customWidth="1"/>
    <col min="15373" max="15373" width="8.3984375" style="13" customWidth="1"/>
    <col min="15374" max="15374" width="22.09765625" style="13" customWidth="1"/>
    <col min="15375" max="15375" width="7.5" style="13" customWidth="1"/>
    <col min="15376" max="15376" width="22.8984375" style="13" customWidth="1"/>
    <col min="15377" max="15377" width="22.09765625" style="13" customWidth="1"/>
    <col min="15378" max="15379" width="9" style="13"/>
    <col min="15380" max="15380" width="13.59765625" style="13" bestFit="1" customWidth="1"/>
    <col min="15381" max="15619" width="9" style="13"/>
    <col min="15620" max="15620" width="3.8984375" style="13" customWidth="1"/>
    <col min="15621" max="15621" width="6.09765625" style="13" customWidth="1"/>
    <col min="15622" max="15622" width="12.3984375" style="13" customWidth="1"/>
    <col min="15623" max="15623" width="4.5" style="13" customWidth="1"/>
    <col min="15624" max="15624" width="11.59765625" style="13" customWidth="1"/>
    <col min="15625" max="15625" width="6.5" style="13" customWidth="1"/>
    <col min="15626" max="15626" width="9.3984375" style="13" customWidth="1"/>
    <col min="15627" max="15627" width="3" style="13" customWidth="1"/>
    <col min="15628" max="15628" width="12.8984375" style="13" customWidth="1"/>
    <col min="15629" max="15629" width="8.3984375" style="13" customWidth="1"/>
    <col min="15630" max="15630" width="22.09765625" style="13" customWidth="1"/>
    <col min="15631" max="15631" width="7.5" style="13" customWidth="1"/>
    <col min="15632" max="15632" width="22.8984375" style="13" customWidth="1"/>
    <col min="15633" max="15633" width="22.09765625" style="13" customWidth="1"/>
    <col min="15634" max="15635" width="9" style="13"/>
    <col min="15636" max="15636" width="13.59765625" style="13" bestFit="1" customWidth="1"/>
    <col min="15637" max="15875" width="9" style="13"/>
    <col min="15876" max="15876" width="3.8984375" style="13" customWidth="1"/>
    <col min="15877" max="15877" width="6.09765625" style="13" customWidth="1"/>
    <col min="15878" max="15878" width="12.3984375" style="13" customWidth="1"/>
    <col min="15879" max="15879" width="4.5" style="13" customWidth="1"/>
    <col min="15880" max="15880" width="11.59765625" style="13" customWidth="1"/>
    <col min="15881" max="15881" width="6.5" style="13" customWidth="1"/>
    <col min="15882" max="15882" width="9.3984375" style="13" customWidth="1"/>
    <col min="15883" max="15883" width="3" style="13" customWidth="1"/>
    <col min="15884" max="15884" width="12.8984375" style="13" customWidth="1"/>
    <col min="15885" max="15885" width="8.3984375" style="13" customWidth="1"/>
    <col min="15886" max="15886" width="22.09765625" style="13" customWidth="1"/>
    <col min="15887" max="15887" width="7.5" style="13" customWidth="1"/>
    <col min="15888" max="15888" width="22.8984375" style="13" customWidth="1"/>
    <col min="15889" max="15889" width="22.09765625" style="13" customWidth="1"/>
    <col min="15890" max="15891" width="9" style="13"/>
    <col min="15892" max="15892" width="13.59765625" style="13" bestFit="1" customWidth="1"/>
    <col min="15893" max="16131" width="9" style="13"/>
    <col min="16132" max="16132" width="3.8984375" style="13" customWidth="1"/>
    <col min="16133" max="16133" width="6.09765625" style="13" customWidth="1"/>
    <col min="16134" max="16134" width="12.3984375" style="13" customWidth="1"/>
    <col min="16135" max="16135" width="4.5" style="13" customWidth="1"/>
    <col min="16136" max="16136" width="11.59765625" style="13" customWidth="1"/>
    <col min="16137" max="16137" width="6.5" style="13" customWidth="1"/>
    <col min="16138" max="16138" width="9.3984375" style="13" customWidth="1"/>
    <col min="16139" max="16139" width="3" style="13" customWidth="1"/>
    <col min="16140" max="16140" width="12.8984375" style="13" customWidth="1"/>
    <col min="16141" max="16141" width="8.3984375" style="13" customWidth="1"/>
    <col min="16142" max="16142" width="22.09765625" style="13" customWidth="1"/>
    <col min="16143" max="16143" width="7.5" style="13" customWidth="1"/>
    <col min="16144" max="16144" width="22.8984375" style="13" customWidth="1"/>
    <col min="16145" max="16145" width="22.09765625" style="13" customWidth="1"/>
    <col min="16146" max="16147" width="9" style="13"/>
    <col min="16148" max="16148" width="13.59765625" style="13" bestFit="1" customWidth="1"/>
    <col min="16149" max="16384" width="9" style="13"/>
  </cols>
  <sheetData>
    <row r="1" spans="2:21" ht="19.95" customHeight="1">
      <c r="C1" s="91" t="str">
        <f>'リレー名簿（当日名簿変更はここ）'!A2</f>
        <v>令和4年度なんじょうカップ</v>
      </c>
      <c r="D1" s="20"/>
      <c r="E1" s="20"/>
      <c r="F1" s="20"/>
      <c r="G1" s="20"/>
      <c r="H1" s="20"/>
      <c r="I1" s="20"/>
      <c r="J1" s="20"/>
      <c r="K1" s="20"/>
      <c r="L1" s="222" t="str">
        <f>C1</f>
        <v>令和4年度なんじょうカップ</v>
      </c>
      <c r="M1" s="222"/>
      <c r="N1" s="222"/>
      <c r="O1" s="222"/>
      <c r="P1" s="222"/>
      <c r="Q1" s="222"/>
    </row>
    <row r="2" spans="2:21" ht="40.950000000000003" customHeight="1">
      <c r="C2" s="222" t="s">
        <v>19</v>
      </c>
      <c r="D2" s="222"/>
      <c r="E2" s="222"/>
      <c r="F2" s="222"/>
      <c r="G2" s="222"/>
      <c r="H2" s="222"/>
      <c r="I2" s="222"/>
      <c r="J2" s="12"/>
      <c r="K2" s="21"/>
      <c r="L2" s="222" t="str">
        <f>C2</f>
        <v>リレーの部（１．０ｋｍ）　第１区（女子）　</v>
      </c>
      <c r="M2" s="222"/>
      <c r="N2" s="222"/>
      <c r="O2" s="222"/>
      <c r="P2" s="222"/>
      <c r="Q2" s="222"/>
    </row>
    <row r="3" spans="2:21" ht="28.5" hidden="1" customHeight="1">
      <c r="C3" s="12"/>
      <c r="D3" s="12"/>
      <c r="E3" s="12"/>
      <c r="F3" s="12"/>
      <c r="G3" s="12"/>
      <c r="H3" s="12"/>
      <c r="I3" s="12"/>
      <c r="J3" s="12"/>
      <c r="K3" s="21"/>
      <c r="L3" s="12"/>
      <c r="M3" s="12"/>
      <c r="N3" s="227"/>
      <c r="O3" s="227"/>
      <c r="P3" s="227"/>
      <c r="Q3" s="227"/>
    </row>
    <row r="4" spans="2:21" ht="28.5" hidden="1" customHeight="1">
      <c r="C4" s="12"/>
      <c r="D4" s="12"/>
      <c r="E4" s="12"/>
      <c r="F4" s="12"/>
      <c r="G4" s="12"/>
      <c r="H4" s="12"/>
      <c r="I4" s="12"/>
      <c r="J4" s="12"/>
      <c r="K4" s="21"/>
      <c r="L4" s="12"/>
      <c r="M4" s="12"/>
      <c r="N4" s="227"/>
      <c r="O4" s="227"/>
      <c r="P4" s="227"/>
      <c r="Q4" s="227"/>
    </row>
    <row r="5" spans="2:21" ht="8.25" customHeight="1"/>
    <row r="6" spans="2:21" ht="31.2" customHeight="1" thickBot="1">
      <c r="B6" s="23" t="s">
        <v>20</v>
      </c>
      <c r="C6" s="24" t="s">
        <v>9</v>
      </c>
      <c r="D6" s="23" t="s">
        <v>21</v>
      </c>
      <c r="E6" s="23" t="s">
        <v>18</v>
      </c>
      <c r="F6" s="23" t="s">
        <v>10</v>
      </c>
      <c r="G6" s="23" t="s">
        <v>207</v>
      </c>
      <c r="H6" s="23" t="s">
        <v>158</v>
      </c>
      <c r="I6" s="25" t="s">
        <v>23</v>
      </c>
      <c r="J6" s="25"/>
      <c r="K6" s="26"/>
      <c r="L6" s="157" t="s">
        <v>24</v>
      </c>
      <c r="M6" s="158" t="s">
        <v>9</v>
      </c>
      <c r="N6" s="158" t="s">
        <v>21</v>
      </c>
      <c r="O6" s="159" t="s">
        <v>18</v>
      </c>
      <c r="P6" s="158" t="s">
        <v>25</v>
      </c>
      <c r="Q6" s="160" t="s">
        <v>26</v>
      </c>
    </row>
    <row r="7" spans="2:21" ht="25.5" customHeight="1" thickTop="1">
      <c r="B7" s="178">
        <f>IF($H7="","",RANK(H7,$H$7:$H$31,1))</f>
        <v>1</v>
      </c>
      <c r="C7" s="106">
        <v>1</v>
      </c>
      <c r="D7" s="107" t="str">
        <f>IF($I7="","",VLOOKUP($C7,'リレー名簿（当日名簿変更はここ）'!$A$5:$N$29,3,0))</f>
        <v>伊波　梨花</v>
      </c>
      <c r="E7" s="107">
        <f>IF($I7="","",VLOOKUP($C7,'リレー名簿（当日名簿変更はここ）'!$A$5:$N$29,4,0))</f>
        <v>5</v>
      </c>
      <c r="F7" s="107" t="str">
        <f>IF($I7="","",VLOOKUP($C7,'リレー名簿（当日名簿変更はここ）'!$A$5:$N$29,2,0))</f>
        <v>百名小学校</v>
      </c>
      <c r="G7" s="179">
        <f>H7</f>
        <v>2.3148148148148151E-3</v>
      </c>
      <c r="H7" s="189">
        <f>IF(I7="","",TEXT(I7,"00!:00!:00")*1)</f>
        <v>2.3148148148148151E-3</v>
      </c>
      <c r="I7" s="68">
        <v>320</v>
      </c>
      <c r="J7" s="27"/>
      <c r="L7" s="142">
        <v>1</v>
      </c>
      <c r="M7" s="143">
        <v>1</v>
      </c>
      <c r="N7" s="143" t="s">
        <v>288</v>
      </c>
      <c r="O7" s="143">
        <v>5</v>
      </c>
      <c r="P7" s="143" t="s">
        <v>168</v>
      </c>
      <c r="Q7" s="144">
        <v>2.3148148148148151E-3</v>
      </c>
      <c r="S7" s="28"/>
      <c r="U7" s="29"/>
    </row>
    <row r="8" spans="2:21" ht="25.5" customHeight="1">
      <c r="B8" s="180">
        <f t="shared" ref="B8:B31" si="0">IF($H8="","",RANK(H8,$H$7:$H$31,1))</f>
        <v>2</v>
      </c>
      <c r="C8" s="30">
        <v>2</v>
      </c>
      <c r="D8" s="31" t="str">
        <f>IF($I8="","",VLOOKUP($C8,'リレー名簿（当日名簿変更はここ）'!$A$5:$N$29,3,0))</f>
        <v>松田　凛愛</v>
      </c>
      <c r="E8" s="31">
        <f>IF($I8="","",VLOOKUP($C8,'リレー名簿（当日名簿変更はここ）'!$A$5:$N$29,4,0))</f>
        <v>6</v>
      </c>
      <c r="F8" s="31" t="str">
        <f>IF($I8="","",VLOOKUP($C8,'リレー名簿（当日名簿変更はここ）'!$A$5:$N$29,2,0))</f>
        <v>翔南小学校A</v>
      </c>
      <c r="G8" s="181">
        <f t="shared" ref="G8:G31" si="1">H8</f>
        <v>2.3263888888888887E-3</v>
      </c>
      <c r="H8" s="189">
        <f t="shared" ref="H8:H31" si="2">IF(I8="","",TEXT(I8,"00!:00!:00")*1)</f>
        <v>2.3263888888888887E-3</v>
      </c>
      <c r="I8" s="69">
        <v>321</v>
      </c>
      <c r="J8" s="27"/>
      <c r="L8" s="142">
        <v>2</v>
      </c>
      <c r="M8" s="143">
        <v>2</v>
      </c>
      <c r="N8" s="143" t="s">
        <v>289</v>
      </c>
      <c r="O8" s="143">
        <v>6</v>
      </c>
      <c r="P8" s="143" t="s">
        <v>170</v>
      </c>
      <c r="Q8" s="144">
        <v>2.3263888888888887E-3</v>
      </c>
      <c r="T8" s="32"/>
    </row>
    <row r="9" spans="2:21" ht="25.5" customHeight="1">
      <c r="B9" s="180">
        <f t="shared" si="0"/>
        <v>3</v>
      </c>
      <c r="C9" s="30">
        <v>3</v>
      </c>
      <c r="D9" s="31" t="str">
        <f>IF($I9="","",VLOOKUP($C9,'リレー名簿（当日名簿変更はここ）'!$A$5:$N$29,3,0))</f>
        <v>宮城　瑠珠</v>
      </c>
      <c r="E9" s="31">
        <f>IF($I9="","",VLOOKUP($C9,'リレー名簿（当日名簿変更はここ）'!$A$5:$N$29,4,0))</f>
        <v>5</v>
      </c>
      <c r="F9" s="31" t="str">
        <f>IF($I9="","",VLOOKUP($C9,'リレー名簿（当日名簿変更はここ）'!$A$5:$N$29,2,0))</f>
        <v>翔南小学校Ｂ</v>
      </c>
      <c r="G9" s="181">
        <f t="shared" si="1"/>
        <v>2.3379629629629631E-3</v>
      </c>
      <c r="H9" s="189">
        <f t="shared" si="2"/>
        <v>2.3379629629629631E-3</v>
      </c>
      <c r="I9" s="69">
        <v>322</v>
      </c>
      <c r="J9" s="27"/>
      <c r="L9" s="142">
        <v>3</v>
      </c>
      <c r="M9" s="161">
        <v>3</v>
      </c>
      <c r="N9" s="161" t="s">
        <v>290</v>
      </c>
      <c r="O9" s="161">
        <v>5</v>
      </c>
      <c r="P9" s="161" t="s">
        <v>172</v>
      </c>
      <c r="Q9" s="162">
        <v>2.3379629629629631E-3</v>
      </c>
    </row>
    <row r="10" spans="2:21" ht="25.5" customHeight="1">
      <c r="B10" s="180">
        <f t="shared" si="0"/>
        <v>4</v>
      </c>
      <c r="C10" s="30">
        <v>4</v>
      </c>
      <c r="D10" s="31" t="str">
        <f>IF($I10="","",VLOOKUP($C10,'リレー名簿（当日名簿変更はここ）'!$A$5:$N$29,3,0))</f>
        <v>宮城　このみ</v>
      </c>
      <c r="E10" s="31">
        <f>IF($I10="","",VLOOKUP($C10,'リレー名簿（当日名簿変更はここ）'!$A$5:$N$29,4,0))</f>
        <v>5</v>
      </c>
      <c r="F10" s="31" t="str">
        <f>IF($I10="","",VLOOKUP($C10,'リレー名簿（当日名簿変更はここ）'!$A$5:$N$29,2,0))</f>
        <v>大里南小学校A</v>
      </c>
      <c r="G10" s="181">
        <f t="shared" si="1"/>
        <v>2.3726851851851851E-3</v>
      </c>
      <c r="H10" s="189">
        <f t="shared" si="2"/>
        <v>2.3726851851851851E-3</v>
      </c>
      <c r="I10" s="69">
        <v>325</v>
      </c>
      <c r="J10" s="27"/>
      <c r="L10" s="142">
        <v>4</v>
      </c>
      <c r="M10" s="143">
        <v>4</v>
      </c>
      <c r="N10" s="143" t="s">
        <v>291</v>
      </c>
      <c r="O10" s="143">
        <v>5</v>
      </c>
      <c r="P10" s="143" t="s">
        <v>174</v>
      </c>
      <c r="Q10" s="144">
        <v>2.3726851851851851E-3</v>
      </c>
    </row>
    <row r="11" spans="2:21" ht="25.5" customHeight="1">
      <c r="B11" s="180">
        <f t="shared" si="0"/>
        <v>5</v>
      </c>
      <c r="C11" s="30">
        <v>5</v>
      </c>
      <c r="D11" s="31" t="str">
        <f>IF($I11="","",VLOOKUP($C11,'リレー名簿（当日名簿変更はここ）'!$A$5:$N$29,3,0))</f>
        <v>西谷　蒼</v>
      </c>
      <c r="E11" s="31">
        <f>IF($I11="","",VLOOKUP($C11,'リレー名簿（当日名簿変更はここ）'!$A$5:$N$29,4,0))</f>
        <v>4</v>
      </c>
      <c r="F11" s="31" t="str">
        <f>IF($I11="","",VLOOKUP($C11,'リレー名簿（当日名簿変更はここ）'!$A$5:$N$29,2,0))</f>
        <v>久高小学校</v>
      </c>
      <c r="G11" s="181">
        <f t="shared" si="1"/>
        <v>2.3842592592592591E-3</v>
      </c>
      <c r="H11" s="189">
        <f t="shared" si="2"/>
        <v>2.3842592592592591E-3</v>
      </c>
      <c r="I11" s="69">
        <v>326</v>
      </c>
      <c r="J11" s="27"/>
      <c r="L11" s="142">
        <v>5</v>
      </c>
      <c r="M11" s="143">
        <v>5</v>
      </c>
      <c r="N11" s="143" t="s">
        <v>292</v>
      </c>
      <c r="O11" s="143">
        <v>4</v>
      </c>
      <c r="P11" s="143" t="s">
        <v>176</v>
      </c>
      <c r="Q11" s="144">
        <v>2.3842592592592591E-3</v>
      </c>
    </row>
    <row r="12" spans="2:21" ht="25.5" customHeight="1">
      <c r="B12" s="180">
        <f t="shared" si="0"/>
        <v>6</v>
      </c>
      <c r="C12" s="30">
        <v>6</v>
      </c>
      <c r="D12" s="31" t="str">
        <f>IF($I12="","",VLOOKUP($C12,'リレー名簿（当日名簿変更はここ）'!$A$5:$N$29,3,0))</f>
        <v>吉田　紗和乃</v>
      </c>
      <c r="E12" s="31">
        <f>IF($I12="","",VLOOKUP($C12,'リレー名簿（当日名簿変更はここ）'!$A$5:$N$29,4,0))</f>
        <v>6</v>
      </c>
      <c r="F12" s="31" t="str">
        <f>IF($I12="","",VLOOKUP($C12,'リレー名簿（当日名簿変更はここ）'!$A$5:$N$29,2,0))</f>
        <v>知念小学校A</v>
      </c>
      <c r="G12" s="181">
        <f t="shared" si="1"/>
        <v>2.3958333333333336E-3</v>
      </c>
      <c r="H12" s="189">
        <f t="shared" si="2"/>
        <v>2.3958333333333336E-3</v>
      </c>
      <c r="I12" s="69">
        <v>327</v>
      </c>
      <c r="J12" s="27"/>
      <c r="L12" s="142">
        <v>6</v>
      </c>
      <c r="M12" s="143">
        <v>6</v>
      </c>
      <c r="N12" s="143" t="s">
        <v>293</v>
      </c>
      <c r="O12" s="143">
        <v>6</v>
      </c>
      <c r="P12" s="143" t="s">
        <v>178</v>
      </c>
      <c r="Q12" s="144">
        <v>2.3958333333333336E-3</v>
      </c>
    </row>
    <row r="13" spans="2:21" ht="25.5" customHeight="1">
      <c r="B13" s="180">
        <f t="shared" si="0"/>
        <v>7</v>
      </c>
      <c r="C13" s="30">
        <v>7</v>
      </c>
      <c r="D13" s="31" t="str">
        <f>IF($I13="","",VLOOKUP($C13,'リレー名簿（当日名簿変更はここ）'!$A$5:$N$29,3,0))</f>
        <v>亀谷　珊</v>
      </c>
      <c r="E13" s="31">
        <f>IF($I13="","",VLOOKUP($C13,'リレー名簿（当日名簿変更はここ）'!$A$5:$N$29,4,0))</f>
        <v>5</v>
      </c>
      <c r="F13" s="31" t="str">
        <f>IF($I13="","",VLOOKUP($C13,'リレー名簿（当日名簿変更はここ）'!$A$5:$N$29,2,0))</f>
        <v>知念小学校Ｂ</v>
      </c>
      <c r="G13" s="181">
        <f t="shared" si="1"/>
        <v>2.4305555555555556E-3</v>
      </c>
      <c r="H13" s="189">
        <f t="shared" si="2"/>
        <v>2.4305555555555556E-3</v>
      </c>
      <c r="I13" s="69">
        <v>330</v>
      </c>
      <c r="J13" s="27"/>
      <c r="L13" s="142">
        <v>7</v>
      </c>
      <c r="M13" s="143">
        <v>7</v>
      </c>
      <c r="N13" s="143" t="s">
        <v>294</v>
      </c>
      <c r="O13" s="143">
        <v>5</v>
      </c>
      <c r="P13" s="143" t="s">
        <v>180</v>
      </c>
      <c r="Q13" s="144">
        <v>2.4305555555555556E-3</v>
      </c>
    </row>
    <row r="14" spans="2:21" ht="25.5" customHeight="1">
      <c r="B14" s="180">
        <f t="shared" si="0"/>
        <v>8</v>
      </c>
      <c r="C14" s="30">
        <v>8</v>
      </c>
      <c r="D14" s="31" t="str">
        <f>IF($I14="","",VLOOKUP($C14,'リレー名簿（当日名簿変更はここ）'!$A$5:$N$29,3,0))</f>
        <v>知念　乙音</v>
      </c>
      <c r="E14" s="31">
        <f>IF($I14="","",VLOOKUP($C14,'リレー名簿（当日名簿変更はここ）'!$A$5:$N$29,4,0))</f>
        <v>6</v>
      </c>
      <c r="F14" s="31" t="str">
        <f>IF($I14="","",VLOOKUP($C14,'リレー名簿（当日名簿変更はここ）'!$A$5:$N$29,2,0))</f>
        <v>玉城小学校A</v>
      </c>
      <c r="G14" s="181">
        <f t="shared" si="1"/>
        <v>2.4537037037037036E-3</v>
      </c>
      <c r="H14" s="189">
        <f t="shared" si="2"/>
        <v>2.4537037037037036E-3</v>
      </c>
      <c r="I14" s="69">
        <v>332</v>
      </c>
      <c r="J14" s="27"/>
      <c r="L14" s="142">
        <v>8</v>
      </c>
      <c r="M14" s="143">
        <v>8</v>
      </c>
      <c r="N14" s="143" t="s">
        <v>295</v>
      </c>
      <c r="O14" s="143">
        <v>6</v>
      </c>
      <c r="P14" s="143" t="s">
        <v>182</v>
      </c>
      <c r="Q14" s="144">
        <v>2.4537037037037036E-3</v>
      </c>
    </row>
    <row r="15" spans="2:21" ht="25.5" customHeight="1">
      <c r="B15" s="180">
        <f t="shared" si="0"/>
        <v>9</v>
      </c>
      <c r="C15" s="30">
        <v>9</v>
      </c>
      <c r="D15" s="31" t="str">
        <f>IF($I15="","",VLOOKUP($C15,'リレー名簿（当日名簿変更はここ）'!$A$5:$N$29,3,0))</f>
        <v>照屋　成奈</v>
      </c>
      <c r="E15" s="31">
        <f>IF($I15="","",VLOOKUP($C15,'リレー名簿（当日名簿変更はここ）'!$A$5:$N$29,4,0))</f>
        <v>5</v>
      </c>
      <c r="F15" s="31" t="str">
        <f>IF($I15="","",VLOOKUP($C15,'リレー名簿（当日名簿変更はここ）'!$A$5:$N$29,2,0))</f>
        <v>玉城小学校Ｂ</v>
      </c>
      <c r="G15" s="181">
        <f t="shared" si="1"/>
        <v>2.4652777777777776E-3</v>
      </c>
      <c r="H15" s="189">
        <f t="shared" si="2"/>
        <v>2.4652777777777776E-3</v>
      </c>
      <c r="I15" s="69">
        <v>333</v>
      </c>
      <c r="J15" s="27"/>
      <c r="L15" s="142">
        <v>9</v>
      </c>
      <c r="M15" s="143">
        <v>9</v>
      </c>
      <c r="N15" s="143" t="s">
        <v>296</v>
      </c>
      <c r="O15" s="143">
        <v>5</v>
      </c>
      <c r="P15" s="143" t="s">
        <v>184</v>
      </c>
      <c r="Q15" s="144">
        <v>2.4652777777777776E-3</v>
      </c>
    </row>
    <row r="16" spans="2:21" ht="25.5" customHeight="1">
      <c r="B16" s="180">
        <f t="shared" si="0"/>
        <v>10</v>
      </c>
      <c r="C16" s="30">
        <v>10</v>
      </c>
      <c r="D16" s="31" t="str">
        <f>IF($I16="","",VLOOKUP($C16,'リレー名簿（当日名簿変更はここ）'!$A$5:$N$29,3,0))</f>
        <v>吉岡　希空</v>
      </c>
      <c r="E16" s="31">
        <f>IF($I16="","",VLOOKUP($C16,'リレー名簿（当日名簿変更はここ）'!$A$5:$N$29,4,0))</f>
        <v>5</v>
      </c>
      <c r="F16" s="31" t="str">
        <f>IF($I16="","",VLOOKUP($C16,'リレー名簿（当日名簿変更はここ）'!$A$5:$N$29,2,0))</f>
        <v>大里北小学校Ｂ</v>
      </c>
      <c r="G16" s="181">
        <f t="shared" si="1"/>
        <v>2.4768518518518516E-3</v>
      </c>
      <c r="H16" s="189">
        <f t="shared" si="2"/>
        <v>2.4768518518518516E-3</v>
      </c>
      <c r="I16" s="69">
        <v>334</v>
      </c>
      <c r="J16" s="27"/>
      <c r="L16" s="142">
        <v>10</v>
      </c>
      <c r="M16" s="143">
        <v>10</v>
      </c>
      <c r="N16" s="143" t="s">
        <v>297</v>
      </c>
      <c r="O16" s="143">
        <v>5</v>
      </c>
      <c r="P16" s="143" t="s">
        <v>186</v>
      </c>
      <c r="Q16" s="144">
        <v>2.4768518518518516E-3</v>
      </c>
    </row>
    <row r="17" spans="2:17" ht="25.5" customHeight="1">
      <c r="B17" s="180">
        <f t="shared" si="0"/>
        <v>11</v>
      </c>
      <c r="C17" s="30">
        <v>11</v>
      </c>
      <c r="D17" s="31" t="str">
        <f>IF($I17="","",VLOOKUP($C17,'リレー名簿（当日名簿変更はここ）'!$A$5:$N$29,3,0))</f>
        <v>玉城　希紗</v>
      </c>
      <c r="E17" s="31">
        <f>IF($I17="","",VLOOKUP($C17,'リレー名簿（当日名簿変更はここ）'!$A$5:$N$29,4,0))</f>
        <v>6</v>
      </c>
      <c r="F17" s="31" t="str">
        <f>IF($I17="","",VLOOKUP($C17,'リレー名簿（当日名簿変更はここ）'!$A$5:$N$29,2,0))</f>
        <v>大里北小学校A</v>
      </c>
      <c r="G17" s="181">
        <f t="shared" si="1"/>
        <v>2.5462962962962961E-3</v>
      </c>
      <c r="H17" s="189">
        <f t="shared" si="2"/>
        <v>2.5462962962962961E-3</v>
      </c>
      <c r="I17" s="69">
        <v>340</v>
      </c>
      <c r="J17" s="27"/>
      <c r="L17" s="142">
        <v>11</v>
      </c>
      <c r="M17" s="161">
        <v>11</v>
      </c>
      <c r="N17" s="161" t="s">
        <v>298</v>
      </c>
      <c r="O17" s="161">
        <v>6</v>
      </c>
      <c r="P17" s="161" t="s">
        <v>188</v>
      </c>
      <c r="Q17" s="162">
        <v>2.5462962962962961E-3</v>
      </c>
    </row>
    <row r="18" spans="2:17" ht="25.5" customHeight="1">
      <c r="B18" s="180">
        <f t="shared" si="0"/>
        <v>12</v>
      </c>
      <c r="C18" s="30">
        <v>12</v>
      </c>
      <c r="D18" s="31" t="str">
        <f>IF($I18="","",VLOOKUP($C18,'リレー名簿（当日名簿変更はここ）'!$A$5:$N$29,3,0))</f>
        <v>髙良　きほ</v>
      </c>
      <c r="E18" s="31">
        <f>IF($I18="","",VLOOKUP($C18,'リレー名簿（当日名簿変更はここ）'!$A$5:$N$29,4,0))</f>
        <v>4</v>
      </c>
      <c r="F18" s="31" t="str">
        <f>IF($I18="","",VLOOKUP($C18,'リレー名簿（当日名簿変更はここ）'!$A$5:$N$29,2,0))</f>
        <v>北丘小学校A</v>
      </c>
      <c r="G18" s="181">
        <f t="shared" si="1"/>
        <v>2.6967592592592594E-3</v>
      </c>
      <c r="H18" s="189">
        <f t="shared" si="2"/>
        <v>2.6967592592592594E-3</v>
      </c>
      <c r="I18" s="69">
        <v>353</v>
      </c>
      <c r="J18" s="27"/>
      <c r="L18" s="142">
        <v>12</v>
      </c>
      <c r="M18" s="143">
        <v>12</v>
      </c>
      <c r="N18" s="143" t="s">
        <v>299</v>
      </c>
      <c r="O18" s="143">
        <v>4</v>
      </c>
      <c r="P18" s="143" t="s">
        <v>190</v>
      </c>
      <c r="Q18" s="144">
        <v>2.6967592592592594E-3</v>
      </c>
    </row>
    <row r="19" spans="2:17" ht="25.5" customHeight="1">
      <c r="B19" s="180">
        <f t="shared" si="0"/>
        <v>13</v>
      </c>
      <c r="C19" s="30">
        <v>13</v>
      </c>
      <c r="D19" s="31" t="str">
        <f>IF($I19="","",VLOOKUP($C19,'リレー名簿（当日名簿変更はここ）'!$A$5:$N$29,3,0))</f>
        <v>平良 亜子</v>
      </c>
      <c r="E19" s="31">
        <f>IF($I19="","",VLOOKUP($C19,'リレー名簿（当日名簿変更はここ）'!$A$5:$N$29,4,0))</f>
        <v>5</v>
      </c>
      <c r="F19" s="31" t="str">
        <f>IF($I19="","",VLOOKUP($C19,'リレー名簿（当日名簿変更はここ）'!$A$5:$N$29,2,0))</f>
        <v>北丘小学校B</v>
      </c>
      <c r="G19" s="181">
        <f t="shared" si="1"/>
        <v>2.7199074074074074E-3</v>
      </c>
      <c r="H19" s="189">
        <f t="shared" si="2"/>
        <v>2.7199074074074074E-3</v>
      </c>
      <c r="I19" s="69">
        <v>355</v>
      </c>
      <c r="J19" s="27"/>
      <c r="L19" s="142">
        <v>13</v>
      </c>
      <c r="M19" s="143">
        <v>13</v>
      </c>
      <c r="N19" s="143" t="s">
        <v>300</v>
      </c>
      <c r="O19" s="143">
        <v>5</v>
      </c>
      <c r="P19" s="143" t="s">
        <v>192</v>
      </c>
      <c r="Q19" s="144">
        <v>2.7199074074074074E-3</v>
      </c>
    </row>
    <row r="20" spans="2:17" ht="25.5" customHeight="1">
      <c r="B20" s="180">
        <f t="shared" si="0"/>
        <v>14</v>
      </c>
      <c r="C20" s="30">
        <v>14</v>
      </c>
      <c r="D20" s="31" t="str">
        <f>IF($I20="","",VLOOKUP($C20,'リレー名簿（当日名簿変更はここ）'!$A$5:$N$29,3,0))</f>
        <v>新里　藍</v>
      </c>
      <c r="E20" s="31">
        <f>IF($I20="","",VLOOKUP($C20,'リレー名簿（当日名簿変更はここ）'!$A$5:$N$29,4,0))</f>
        <v>6</v>
      </c>
      <c r="F20" s="31" t="str">
        <f>IF($I20="","",VLOOKUP($C20,'リレー名簿（当日名簿変更はここ）'!$A$5:$N$29,2,0))</f>
        <v>佐敷小A</v>
      </c>
      <c r="G20" s="181">
        <f t="shared" si="1"/>
        <v>2.7314814814814819E-3</v>
      </c>
      <c r="H20" s="189">
        <f t="shared" si="2"/>
        <v>2.7314814814814819E-3</v>
      </c>
      <c r="I20" s="69">
        <v>356</v>
      </c>
      <c r="J20" s="27"/>
      <c r="L20" s="142">
        <v>14</v>
      </c>
      <c r="M20" s="143">
        <v>14</v>
      </c>
      <c r="N20" s="143" t="s">
        <v>301</v>
      </c>
      <c r="O20" s="143">
        <v>4</v>
      </c>
      <c r="P20" s="143" t="s">
        <v>27</v>
      </c>
      <c r="Q20" s="144">
        <v>2.7314814814814819E-3</v>
      </c>
    </row>
    <row r="21" spans="2:17" ht="25.5" customHeight="1">
      <c r="B21" s="180">
        <f t="shared" si="0"/>
        <v>15</v>
      </c>
      <c r="C21" s="30">
        <v>15</v>
      </c>
      <c r="D21" s="31" t="str">
        <f>IF($I21="","",VLOOKUP($C21,'リレー名簿（当日名簿変更はここ）'!$A$5:$N$29,3,0))</f>
        <v>喜久川　実知花</v>
      </c>
      <c r="E21" s="31">
        <f>IF($I21="","",VLOOKUP($C21,'リレー名簿（当日名簿変更はここ）'!$A$5:$N$29,4,0))</f>
        <v>4</v>
      </c>
      <c r="F21" s="31" t="str">
        <f>IF($I21="","",VLOOKUP($C21,'リレー名簿（当日名簿変更はここ）'!$A$5:$N$29,2,0))</f>
        <v>佐敷小Ｂ</v>
      </c>
      <c r="G21" s="181">
        <f t="shared" si="1"/>
        <v>2.7777777777777779E-3</v>
      </c>
      <c r="H21" s="189">
        <f t="shared" si="2"/>
        <v>2.7777777777777779E-3</v>
      </c>
      <c r="I21" s="69">
        <v>400</v>
      </c>
      <c r="J21" s="27"/>
      <c r="L21" s="142">
        <v>15</v>
      </c>
      <c r="M21" s="161">
        <v>15</v>
      </c>
      <c r="N21" s="161" t="s">
        <v>302</v>
      </c>
      <c r="O21" s="161">
        <v>4</v>
      </c>
      <c r="P21" s="161" t="s">
        <v>195</v>
      </c>
      <c r="Q21" s="162">
        <v>2.7777777777777779E-3</v>
      </c>
    </row>
    <row r="22" spans="2:17" ht="25.5" customHeight="1">
      <c r="B22" s="180">
        <f t="shared" si="0"/>
        <v>16</v>
      </c>
      <c r="C22" s="30">
        <v>16</v>
      </c>
      <c r="D22" s="31" t="str">
        <f>IF($I22="","",VLOOKUP($C22,'リレー名簿（当日名簿変更はここ）'!$A$5:$N$29,3,0))</f>
        <v>田場　美鈴</v>
      </c>
      <c r="E22" s="31">
        <f>IF($I22="","",VLOOKUP($C22,'リレー名簿（当日名簿変更はここ）'!$A$5:$N$29,4,0))</f>
        <v>6</v>
      </c>
      <c r="F22" s="31" t="str">
        <f>IF($I22="","",VLOOKUP($C22,'リレー名簿（当日名簿変更はここ）'!$A$5:$N$29,2,0))</f>
        <v>津嘉山小学校A</v>
      </c>
      <c r="G22" s="181">
        <f t="shared" si="1"/>
        <v>2.7893518518518519E-3</v>
      </c>
      <c r="H22" s="189">
        <f t="shared" si="2"/>
        <v>2.7893518518518519E-3</v>
      </c>
      <c r="I22" s="69">
        <v>401</v>
      </c>
      <c r="J22" s="27"/>
      <c r="L22" s="142">
        <v>16</v>
      </c>
      <c r="M22" s="143">
        <v>16</v>
      </c>
      <c r="N22" s="143" t="s">
        <v>303</v>
      </c>
      <c r="O22" s="143">
        <v>6</v>
      </c>
      <c r="P22" s="143" t="s">
        <v>197</v>
      </c>
      <c r="Q22" s="144">
        <v>2.7893518518518519E-3</v>
      </c>
    </row>
    <row r="23" spans="2:17" ht="25.5" customHeight="1">
      <c r="B23" s="182">
        <f t="shared" si="0"/>
        <v>17</v>
      </c>
      <c r="C23" s="65">
        <v>17</v>
      </c>
      <c r="D23" s="66" t="str">
        <f>IF($I23="","",VLOOKUP($C23,'リレー名簿（当日名簿変更はここ）'!$A$5:$N$29,3,0))</f>
        <v>下地　愛來</v>
      </c>
      <c r="E23" s="66">
        <f>IF($I23="","",VLOOKUP($C23,'リレー名簿（当日名簿変更はここ）'!$A$5:$N$29,4,0))</f>
        <v>4</v>
      </c>
      <c r="F23" s="66" t="str">
        <f>IF($I23="","",VLOOKUP($C23,'リレー名簿（当日名簿変更はここ）'!$A$5:$N$29,2,0))</f>
        <v>津嘉山小学校B</v>
      </c>
      <c r="G23" s="183">
        <f t="shared" si="1"/>
        <v>2.8356481481481479E-3</v>
      </c>
      <c r="H23" s="189">
        <f t="shared" si="2"/>
        <v>2.8356481481481479E-3</v>
      </c>
      <c r="I23" s="69">
        <v>405</v>
      </c>
      <c r="J23" s="27"/>
      <c r="L23" s="142">
        <v>17</v>
      </c>
      <c r="M23" s="143">
        <v>17</v>
      </c>
      <c r="N23" s="143" t="s">
        <v>304</v>
      </c>
      <c r="O23" s="143">
        <v>4</v>
      </c>
      <c r="P23" s="143" t="s">
        <v>199</v>
      </c>
      <c r="Q23" s="144">
        <v>2.8356481481481479E-3</v>
      </c>
    </row>
    <row r="24" spans="2:17" ht="25.5" customHeight="1">
      <c r="B24" s="182">
        <f t="shared" si="0"/>
        <v>17</v>
      </c>
      <c r="C24" s="92">
        <v>18</v>
      </c>
      <c r="D24" s="67" t="str">
        <f>IF($I24="","",VLOOKUP($C24,'リレー名簿（当日名簿変更はここ）'!$A$5:$N$29,3,0))</f>
        <v>城間　彩花</v>
      </c>
      <c r="E24" s="66">
        <f>IF($I24="","",VLOOKUP($C24,'リレー名簿（当日名簿変更はここ）'!$A$5:$N$29,4,0))</f>
        <v>6</v>
      </c>
      <c r="F24" s="118" t="str">
        <f>IF($I24="","",VLOOKUP($C24,'リレー名簿（当日名簿変更はここ）'!$A$5:$N$29,2,0))</f>
        <v>馬天小学校</v>
      </c>
      <c r="G24" s="184">
        <f t="shared" si="1"/>
        <v>2.8356481481481479E-3</v>
      </c>
      <c r="H24" s="189">
        <f t="shared" si="2"/>
        <v>2.8356481481481479E-3</v>
      </c>
      <c r="I24" s="70">
        <v>405</v>
      </c>
      <c r="J24" s="62"/>
      <c r="L24" s="142">
        <v>17</v>
      </c>
      <c r="M24" s="143">
        <v>18</v>
      </c>
      <c r="N24" s="143" t="s">
        <v>305</v>
      </c>
      <c r="O24" s="143">
        <v>6</v>
      </c>
      <c r="P24" s="143" t="s">
        <v>201</v>
      </c>
      <c r="Q24" s="144">
        <v>2.8356481481481479E-3</v>
      </c>
    </row>
    <row r="25" spans="2:17" ht="25.5" customHeight="1">
      <c r="B25" s="182">
        <f t="shared" si="0"/>
        <v>19</v>
      </c>
      <c r="C25" s="93">
        <v>19</v>
      </c>
      <c r="D25" s="31" t="str">
        <f>IF($I25="","",VLOOKUP($C25,'リレー名簿（当日名簿変更はここ）'!$A$5:$N$29,3,0))</f>
        <v>謝敷　花桜</v>
      </c>
      <c r="E25" s="66">
        <f>IF($I25="","",VLOOKUP($C25,'リレー名簿（当日名簿変更はここ）'!$A$5:$N$29,4,0))</f>
        <v>6</v>
      </c>
      <c r="F25" s="116" t="str">
        <f>IF($I25="","",VLOOKUP($C25,'リレー名簿（当日名簿変更はここ）'!$A$5:$N$29,2,0))</f>
        <v>与那原小学校A</v>
      </c>
      <c r="G25" s="185">
        <f t="shared" si="1"/>
        <v>2.8472222222222219E-3</v>
      </c>
      <c r="H25" s="189">
        <f t="shared" si="2"/>
        <v>2.8472222222222219E-3</v>
      </c>
      <c r="I25" s="71">
        <v>406</v>
      </c>
      <c r="J25" s="63"/>
      <c r="L25" s="142">
        <v>19</v>
      </c>
      <c r="M25" s="143">
        <v>19</v>
      </c>
      <c r="N25" s="143" t="s">
        <v>306</v>
      </c>
      <c r="O25" s="143">
        <v>6</v>
      </c>
      <c r="P25" s="143" t="s">
        <v>203</v>
      </c>
      <c r="Q25" s="144">
        <v>2.8472222222222219E-3</v>
      </c>
    </row>
    <row r="26" spans="2:17" ht="25.5" customHeight="1">
      <c r="B26" s="182">
        <f t="shared" si="0"/>
        <v>20</v>
      </c>
      <c r="C26" s="93">
        <v>20</v>
      </c>
      <c r="D26" s="31" t="str">
        <f>IF($I26="","",VLOOKUP($C26,'リレー名簿（当日名簿変更はここ）'!$A$5:$N$29,3,0))</f>
        <v>山元　ねね</v>
      </c>
      <c r="E26" s="66">
        <f>IF($I26="","",VLOOKUP($C26,'リレー名簿（当日名簿変更はここ）'!$A$5:$N$29,4,0))</f>
        <v>4</v>
      </c>
      <c r="F26" s="116" t="str">
        <f>IF($I26="","",VLOOKUP($C26,'リレー名簿（当日名簿変更はここ）'!$A$5:$N$29,2,0))</f>
        <v>与那原小学校B</v>
      </c>
      <c r="G26" s="185">
        <f t="shared" si="1"/>
        <v>2.9513888888888888E-3</v>
      </c>
      <c r="H26" s="189">
        <f t="shared" si="2"/>
        <v>2.9513888888888888E-3</v>
      </c>
      <c r="I26" s="71">
        <v>415</v>
      </c>
      <c r="J26" s="63"/>
      <c r="L26" s="142"/>
      <c r="M26" s="143"/>
      <c r="N26" s="143"/>
      <c r="O26" s="143"/>
      <c r="P26" s="143"/>
      <c r="Q26" s="144"/>
    </row>
    <row r="27" spans="2:17" ht="25.5" customHeight="1">
      <c r="B27" s="182" t="str">
        <f t="shared" si="0"/>
        <v/>
      </c>
      <c r="C27" s="93"/>
      <c r="D27" s="116" t="str">
        <f>IF($I27="","",VLOOKUP($C27,'リレー名簿（当日名簿変更はここ）'!$A$5:$N$29,3,0))</f>
        <v/>
      </c>
      <c r="E27" s="66" t="str">
        <f>IF($I27="","",VLOOKUP($C27,'リレー名簿（当日名簿変更はここ）'!$A$5:$N$29,4,0))</f>
        <v/>
      </c>
      <c r="F27" s="116" t="str">
        <f>IF($I27="","",VLOOKUP($C27,'リレー名簿（当日名簿変更はここ）'!$A$5:$N$29,2,0))</f>
        <v/>
      </c>
      <c r="G27" s="185" t="str">
        <f t="shared" si="1"/>
        <v/>
      </c>
      <c r="H27" s="189" t="str">
        <f t="shared" si="2"/>
        <v/>
      </c>
      <c r="I27" s="71"/>
      <c r="J27" s="63"/>
      <c r="L27" s="142"/>
      <c r="M27" s="161"/>
      <c r="N27" s="161"/>
      <c r="O27" s="161"/>
      <c r="P27" s="161"/>
      <c r="Q27" s="162"/>
    </row>
    <row r="28" spans="2:17" ht="25.5" customHeight="1">
      <c r="B28" s="182" t="str">
        <f t="shared" si="0"/>
        <v/>
      </c>
      <c r="C28" s="93"/>
      <c r="D28" s="116" t="str">
        <f>IF($I28="","",VLOOKUP($C28,'リレー名簿（当日名簿変更はここ）'!$A$5:$N$29,3,0))</f>
        <v/>
      </c>
      <c r="E28" s="66" t="str">
        <f>IF($I28="","",VLOOKUP($C28,'リレー名簿（当日名簿変更はここ）'!$A$5:$N$29,4,0))</f>
        <v/>
      </c>
      <c r="F28" s="116" t="str">
        <f>IF($I28="","",VLOOKUP($C28,'リレー名簿（当日名簿変更はここ）'!$A$5:$N$29,2,0))</f>
        <v/>
      </c>
      <c r="G28" s="185" t="str">
        <f t="shared" si="1"/>
        <v/>
      </c>
      <c r="H28" s="189" t="str">
        <f t="shared" si="2"/>
        <v/>
      </c>
      <c r="I28" s="71"/>
      <c r="J28" s="63"/>
      <c r="L28" s="142" t="s">
        <v>206</v>
      </c>
      <c r="M28" s="161"/>
      <c r="N28" s="161" t="s">
        <v>206</v>
      </c>
      <c r="O28" s="161" t="s">
        <v>206</v>
      </c>
      <c r="P28" s="161" t="s">
        <v>206</v>
      </c>
      <c r="Q28" s="162" t="s">
        <v>206</v>
      </c>
    </row>
    <row r="29" spans="2:17" ht="25.5" customHeight="1">
      <c r="B29" s="182" t="str">
        <f t="shared" si="0"/>
        <v/>
      </c>
      <c r="C29" s="93"/>
      <c r="D29" s="116" t="str">
        <f>IF($I29="","",VLOOKUP($C29,'リレー名簿（当日名簿変更はここ）'!$A$5:$N$29,3,0))</f>
        <v/>
      </c>
      <c r="E29" s="66" t="str">
        <f>IF($I29="","",VLOOKUP($C29,'リレー名簿（当日名簿変更はここ）'!$A$5:$N$29,4,0))</f>
        <v/>
      </c>
      <c r="F29" s="116" t="str">
        <f>IF($I29="","",VLOOKUP($C29,'リレー名簿（当日名簿変更はここ）'!$A$5:$N$29,2,0))</f>
        <v/>
      </c>
      <c r="G29" s="185" t="str">
        <f t="shared" si="1"/>
        <v/>
      </c>
      <c r="H29" s="189" t="str">
        <f t="shared" si="2"/>
        <v/>
      </c>
      <c r="I29" s="71"/>
      <c r="J29" s="63"/>
      <c r="L29" s="142" t="s">
        <v>206</v>
      </c>
      <c r="M29" s="161"/>
      <c r="N29" s="161" t="s">
        <v>206</v>
      </c>
      <c r="O29" s="161" t="s">
        <v>206</v>
      </c>
      <c r="P29" s="161" t="s">
        <v>206</v>
      </c>
      <c r="Q29" s="162" t="s">
        <v>206</v>
      </c>
    </row>
    <row r="30" spans="2:17" ht="25.5" customHeight="1">
      <c r="B30" s="182" t="str">
        <f t="shared" si="0"/>
        <v/>
      </c>
      <c r="C30" s="93"/>
      <c r="D30" s="116" t="str">
        <f>IF($I30="","",VLOOKUP($C30,'リレー名簿（当日名簿変更はここ）'!$A$5:$N$29,3,0))</f>
        <v/>
      </c>
      <c r="E30" s="66" t="str">
        <f>IF($I30="","",VLOOKUP($C30,'リレー名簿（当日名簿変更はここ）'!$A$5:$N$29,4,0))</f>
        <v/>
      </c>
      <c r="F30" s="116" t="str">
        <f>IF($I30="","",VLOOKUP($C30,'リレー名簿（当日名簿変更はここ）'!$A$5:$N$29,2,0))</f>
        <v/>
      </c>
      <c r="G30" s="185" t="str">
        <f t="shared" si="1"/>
        <v/>
      </c>
      <c r="H30" s="189" t="str">
        <f t="shared" si="2"/>
        <v/>
      </c>
      <c r="I30" s="71"/>
      <c r="J30" s="63"/>
      <c r="L30" s="142" t="s">
        <v>206</v>
      </c>
      <c r="M30" s="161"/>
      <c r="N30" s="161" t="s">
        <v>206</v>
      </c>
      <c r="O30" s="161" t="s">
        <v>206</v>
      </c>
      <c r="P30" s="161" t="s">
        <v>206</v>
      </c>
      <c r="Q30" s="162" t="s">
        <v>206</v>
      </c>
    </row>
    <row r="31" spans="2:17" ht="25.5" customHeight="1" thickBot="1">
      <c r="B31" s="186" t="str">
        <f t="shared" si="0"/>
        <v/>
      </c>
      <c r="C31" s="187"/>
      <c r="D31" s="123" t="str">
        <f>IF($I31="","",VLOOKUP($C31,'リレー名簿（当日名簿変更はここ）'!$A$5:$N$29,3,0))</f>
        <v/>
      </c>
      <c r="E31" s="113" t="str">
        <f>IF($I31="","",VLOOKUP($C31,'リレー名簿（当日名簿変更はここ）'!$A$5:$N$29,4,0))</f>
        <v/>
      </c>
      <c r="F31" s="123" t="str">
        <f>IF($I31="","",VLOOKUP($C31,'リレー名簿（当日名簿変更はここ）'!$A$5:$N$29,2,0))</f>
        <v/>
      </c>
      <c r="G31" s="188" t="str">
        <f t="shared" si="1"/>
        <v/>
      </c>
      <c r="H31" s="189" t="str">
        <f t="shared" si="2"/>
        <v/>
      </c>
      <c r="I31" s="190"/>
      <c r="J31" s="64"/>
      <c r="L31" s="145" t="s">
        <v>206</v>
      </c>
      <c r="M31" s="163"/>
      <c r="N31" s="163" t="s">
        <v>206</v>
      </c>
      <c r="O31" s="163" t="s">
        <v>206</v>
      </c>
      <c r="P31" s="163" t="s">
        <v>206</v>
      </c>
      <c r="Q31" s="164" t="s">
        <v>206</v>
      </c>
    </row>
    <row r="32" spans="2:17" ht="16.8" thickTop="1"/>
  </sheetData>
  <sheetProtection formatCells="0" formatColumns="0" formatRows="0"/>
  <autoFilter ref="L6:Q23" xr:uid="{8DEC15A3-58CC-4617-9A8E-743A40DA5B8D}">
    <sortState xmlns:xlrd2="http://schemas.microsoft.com/office/spreadsheetml/2017/richdata2" ref="L7:Q31">
      <sortCondition ref="L6:L23"/>
    </sortState>
  </autoFilter>
  <mergeCells count="4">
    <mergeCell ref="L1:Q1"/>
    <mergeCell ref="C2:I2"/>
    <mergeCell ref="L2:Q2"/>
    <mergeCell ref="N3:Q4"/>
  </mergeCells>
  <phoneticPr fontId="3"/>
  <dataValidations count="1">
    <dataValidation imeMode="off" allowBlank="1" showInputMessage="1" showErrorMessage="1" sqref="WVR983047:WVR983050 JE7:JE24 TA7:TA24 ACW7:ACW24 AMS7:AMS24 AWO7:AWO24 BGK7:BGK24 BQG7:BQG24 CAC7:CAC24 CJY7:CJY24 CTU7:CTU24 DDQ7:DDQ24 DNM7:DNM24 DXI7:DXI24 EHE7:EHE24 ERA7:ERA24 FAW7:FAW24 FKS7:FKS24 FUO7:FUO24 GEK7:GEK24 GOG7:GOG24 GYC7:GYC24 HHY7:HHY24 HRU7:HRU24 IBQ7:IBQ24 ILM7:ILM24 IVI7:IVI24 JFE7:JFE24 JPA7:JPA24 JYW7:JYW24 KIS7:KIS24 KSO7:KSO24 LCK7:LCK24 LMG7:LMG24 LWC7:LWC24 MFY7:MFY24 MPU7:MPU24 MZQ7:MZQ24 NJM7:NJM24 NTI7:NTI24 ODE7:ODE24 ONA7:ONA24 OWW7:OWW24 PGS7:PGS24 PQO7:PQO24 QAK7:QAK24 QKG7:QKG24 QUC7:QUC24 RDY7:RDY24 RNU7:RNU24 RXQ7:RXQ24 SHM7:SHM24 SRI7:SRI24 TBE7:TBE24 TLA7:TLA24 TUW7:TUW24 UES7:UES24 UOO7:UOO24 UYK7:UYK24 VIG7:VIG24 VSC7:VSC24 WBY7:WBY24 WLU7:WLU24 WVQ7:WVQ24 H65543:H65560 JE65543:JE65560 TA65543:TA65560 ACW65543:ACW65560 AMS65543:AMS65560 AWO65543:AWO65560 BGK65543:BGK65560 BQG65543:BQG65560 CAC65543:CAC65560 CJY65543:CJY65560 CTU65543:CTU65560 DDQ65543:DDQ65560 DNM65543:DNM65560 DXI65543:DXI65560 EHE65543:EHE65560 ERA65543:ERA65560 FAW65543:FAW65560 FKS65543:FKS65560 FUO65543:FUO65560 GEK65543:GEK65560 GOG65543:GOG65560 GYC65543:GYC65560 HHY65543:HHY65560 HRU65543:HRU65560 IBQ65543:IBQ65560 ILM65543:ILM65560 IVI65543:IVI65560 JFE65543:JFE65560 JPA65543:JPA65560 JYW65543:JYW65560 KIS65543:KIS65560 KSO65543:KSO65560 LCK65543:LCK65560 LMG65543:LMG65560 LWC65543:LWC65560 MFY65543:MFY65560 MPU65543:MPU65560 MZQ65543:MZQ65560 NJM65543:NJM65560 NTI65543:NTI65560 ODE65543:ODE65560 ONA65543:ONA65560 OWW65543:OWW65560 PGS65543:PGS65560 PQO65543:PQO65560 QAK65543:QAK65560 QKG65543:QKG65560 QUC65543:QUC65560 RDY65543:RDY65560 RNU65543:RNU65560 RXQ65543:RXQ65560 SHM65543:SHM65560 SRI65543:SRI65560 TBE65543:TBE65560 TLA65543:TLA65560 TUW65543:TUW65560 UES65543:UES65560 UOO65543:UOO65560 UYK65543:UYK65560 VIG65543:VIG65560 VSC65543:VSC65560 WBY65543:WBY65560 WLU65543:WLU65560 WVQ65543:WVQ65560 H131079:H131096 JE131079:JE131096 TA131079:TA131096 ACW131079:ACW131096 AMS131079:AMS131096 AWO131079:AWO131096 BGK131079:BGK131096 BQG131079:BQG131096 CAC131079:CAC131096 CJY131079:CJY131096 CTU131079:CTU131096 DDQ131079:DDQ131096 DNM131079:DNM131096 DXI131079:DXI131096 EHE131079:EHE131096 ERA131079:ERA131096 FAW131079:FAW131096 FKS131079:FKS131096 FUO131079:FUO131096 GEK131079:GEK131096 GOG131079:GOG131096 GYC131079:GYC131096 HHY131079:HHY131096 HRU131079:HRU131096 IBQ131079:IBQ131096 ILM131079:ILM131096 IVI131079:IVI131096 JFE131079:JFE131096 JPA131079:JPA131096 JYW131079:JYW131096 KIS131079:KIS131096 KSO131079:KSO131096 LCK131079:LCK131096 LMG131079:LMG131096 LWC131079:LWC131096 MFY131079:MFY131096 MPU131079:MPU131096 MZQ131079:MZQ131096 NJM131079:NJM131096 NTI131079:NTI131096 ODE131079:ODE131096 ONA131079:ONA131096 OWW131079:OWW131096 PGS131079:PGS131096 PQO131079:PQO131096 QAK131079:QAK131096 QKG131079:QKG131096 QUC131079:QUC131096 RDY131079:RDY131096 RNU131079:RNU131096 RXQ131079:RXQ131096 SHM131079:SHM131096 SRI131079:SRI131096 TBE131079:TBE131096 TLA131079:TLA131096 TUW131079:TUW131096 UES131079:UES131096 UOO131079:UOO131096 UYK131079:UYK131096 VIG131079:VIG131096 VSC131079:VSC131096 WBY131079:WBY131096 WLU131079:WLU131096 WVQ131079:WVQ131096 H196615:H196632 JE196615:JE196632 TA196615:TA196632 ACW196615:ACW196632 AMS196615:AMS196632 AWO196615:AWO196632 BGK196615:BGK196632 BQG196615:BQG196632 CAC196615:CAC196632 CJY196615:CJY196632 CTU196615:CTU196632 DDQ196615:DDQ196632 DNM196615:DNM196632 DXI196615:DXI196632 EHE196615:EHE196632 ERA196615:ERA196632 FAW196615:FAW196632 FKS196615:FKS196632 FUO196615:FUO196632 GEK196615:GEK196632 GOG196615:GOG196632 GYC196615:GYC196632 HHY196615:HHY196632 HRU196615:HRU196632 IBQ196615:IBQ196632 ILM196615:ILM196632 IVI196615:IVI196632 JFE196615:JFE196632 JPA196615:JPA196632 JYW196615:JYW196632 KIS196615:KIS196632 KSO196615:KSO196632 LCK196615:LCK196632 LMG196615:LMG196632 LWC196615:LWC196632 MFY196615:MFY196632 MPU196615:MPU196632 MZQ196615:MZQ196632 NJM196615:NJM196632 NTI196615:NTI196632 ODE196615:ODE196632 ONA196615:ONA196632 OWW196615:OWW196632 PGS196615:PGS196632 PQO196615:PQO196632 QAK196615:QAK196632 QKG196615:QKG196632 QUC196615:QUC196632 RDY196615:RDY196632 RNU196615:RNU196632 RXQ196615:RXQ196632 SHM196615:SHM196632 SRI196615:SRI196632 TBE196615:TBE196632 TLA196615:TLA196632 TUW196615:TUW196632 UES196615:UES196632 UOO196615:UOO196632 UYK196615:UYK196632 VIG196615:VIG196632 VSC196615:VSC196632 WBY196615:WBY196632 WLU196615:WLU196632 WVQ196615:WVQ196632 H262151:H262168 JE262151:JE262168 TA262151:TA262168 ACW262151:ACW262168 AMS262151:AMS262168 AWO262151:AWO262168 BGK262151:BGK262168 BQG262151:BQG262168 CAC262151:CAC262168 CJY262151:CJY262168 CTU262151:CTU262168 DDQ262151:DDQ262168 DNM262151:DNM262168 DXI262151:DXI262168 EHE262151:EHE262168 ERA262151:ERA262168 FAW262151:FAW262168 FKS262151:FKS262168 FUO262151:FUO262168 GEK262151:GEK262168 GOG262151:GOG262168 GYC262151:GYC262168 HHY262151:HHY262168 HRU262151:HRU262168 IBQ262151:IBQ262168 ILM262151:ILM262168 IVI262151:IVI262168 JFE262151:JFE262168 JPA262151:JPA262168 JYW262151:JYW262168 KIS262151:KIS262168 KSO262151:KSO262168 LCK262151:LCK262168 LMG262151:LMG262168 LWC262151:LWC262168 MFY262151:MFY262168 MPU262151:MPU262168 MZQ262151:MZQ262168 NJM262151:NJM262168 NTI262151:NTI262168 ODE262151:ODE262168 ONA262151:ONA262168 OWW262151:OWW262168 PGS262151:PGS262168 PQO262151:PQO262168 QAK262151:QAK262168 QKG262151:QKG262168 QUC262151:QUC262168 RDY262151:RDY262168 RNU262151:RNU262168 RXQ262151:RXQ262168 SHM262151:SHM262168 SRI262151:SRI262168 TBE262151:TBE262168 TLA262151:TLA262168 TUW262151:TUW262168 UES262151:UES262168 UOO262151:UOO262168 UYK262151:UYK262168 VIG262151:VIG262168 VSC262151:VSC262168 WBY262151:WBY262168 WLU262151:WLU262168 WVQ262151:WVQ262168 H327687:H327704 JE327687:JE327704 TA327687:TA327704 ACW327687:ACW327704 AMS327687:AMS327704 AWO327687:AWO327704 BGK327687:BGK327704 BQG327687:BQG327704 CAC327687:CAC327704 CJY327687:CJY327704 CTU327687:CTU327704 DDQ327687:DDQ327704 DNM327687:DNM327704 DXI327687:DXI327704 EHE327687:EHE327704 ERA327687:ERA327704 FAW327687:FAW327704 FKS327687:FKS327704 FUO327687:FUO327704 GEK327687:GEK327704 GOG327687:GOG327704 GYC327687:GYC327704 HHY327687:HHY327704 HRU327687:HRU327704 IBQ327687:IBQ327704 ILM327687:ILM327704 IVI327687:IVI327704 JFE327687:JFE327704 JPA327687:JPA327704 JYW327687:JYW327704 KIS327687:KIS327704 KSO327687:KSO327704 LCK327687:LCK327704 LMG327687:LMG327704 LWC327687:LWC327704 MFY327687:MFY327704 MPU327687:MPU327704 MZQ327687:MZQ327704 NJM327687:NJM327704 NTI327687:NTI327704 ODE327687:ODE327704 ONA327687:ONA327704 OWW327687:OWW327704 PGS327687:PGS327704 PQO327687:PQO327704 QAK327687:QAK327704 QKG327687:QKG327704 QUC327687:QUC327704 RDY327687:RDY327704 RNU327687:RNU327704 RXQ327687:RXQ327704 SHM327687:SHM327704 SRI327687:SRI327704 TBE327687:TBE327704 TLA327687:TLA327704 TUW327687:TUW327704 UES327687:UES327704 UOO327687:UOO327704 UYK327687:UYK327704 VIG327687:VIG327704 VSC327687:VSC327704 WBY327687:WBY327704 WLU327687:WLU327704 WVQ327687:WVQ327704 H393223:H393240 JE393223:JE393240 TA393223:TA393240 ACW393223:ACW393240 AMS393223:AMS393240 AWO393223:AWO393240 BGK393223:BGK393240 BQG393223:BQG393240 CAC393223:CAC393240 CJY393223:CJY393240 CTU393223:CTU393240 DDQ393223:DDQ393240 DNM393223:DNM393240 DXI393223:DXI393240 EHE393223:EHE393240 ERA393223:ERA393240 FAW393223:FAW393240 FKS393223:FKS393240 FUO393223:FUO393240 GEK393223:GEK393240 GOG393223:GOG393240 GYC393223:GYC393240 HHY393223:HHY393240 HRU393223:HRU393240 IBQ393223:IBQ393240 ILM393223:ILM393240 IVI393223:IVI393240 JFE393223:JFE393240 JPA393223:JPA393240 JYW393223:JYW393240 KIS393223:KIS393240 KSO393223:KSO393240 LCK393223:LCK393240 LMG393223:LMG393240 LWC393223:LWC393240 MFY393223:MFY393240 MPU393223:MPU393240 MZQ393223:MZQ393240 NJM393223:NJM393240 NTI393223:NTI393240 ODE393223:ODE393240 ONA393223:ONA393240 OWW393223:OWW393240 PGS393223:PGS393240 PQO393223:PQO393240 QAK393223:QAK393240 QKG393223:QKG393240 QUC393223:QUC393240 RDY393223:RDY393240 RNU393223:RNU393240 RXQ393223:RXQ393240 SHM393223:SHM393240 SRI393223:SRI393240 TBE393223:TBE393240 TLA393223:TLA393240 TUW393223:TUW393240 UES393223:UES393240 UOO393223:UOO393240 UYK393223:UYK393240 VIG393223:VIG393240 VSC393223:VSC393240 WBY393223:WBY393240 WLU393223:WLU393240 WVQ393223:WVQ393240 H458759:H458776 JE458759:JE458776 TA458759:TA458776 ACW458759:ACW458776 AMS458759:AMS458776 AWO458759:AWO458776 BGK458759:BGK458776 BQG458759:BQG458776 CAC458759:CAC458776 CJY458759:CJY458776 CTU458759:CTU458776 DDQ458759:DDQ458776 DNM458759:DNM458776 DXI458759:DXI458776 EHE458759:EHE458776 ERA458759:ERA458776 FAW458759:FAW458776 FKS458759:FKS458776 FUO458759:FUO458776 GEK458759:GEK458776 GOG458759:GOG458776 GYC458759:GYC458776 HHY458759:HHY458776 HRU458759:HRU458776 IBQ458759:IBQ458776 ILM458759:ILM458776 IVI458759:IVI458776 JFE458759:JFE458776 JPA458759:JPA458776 JYW458759:JYW458776 KIS458759:KIS458776 KSO458759:KSO458776 LCK458759:LCK458776 LMG458759:LMG458776 LWC458759:LWC458776 MFY458759:MFY458776 MPU458759:MPU458776 MZQ458759:MZQ458776 NJM458759:NJM458776 NTI458759:NTI458776 ODE458759:ODE458776 ONA458759:ONA458776 OWW458759:OWW458776 PGS458759:PGS458776 PQO458759:PQO458776 QAK458759:QAK458776 QKG458759:QKG458776 QUC458759:QUC458776 RDY458759:RDY458776 RNU458759:RNU458776 RXQ458759:RXQ458776 SHM458759:SHM458776 SRI458759:SRI458776 TBE458759:TBE458776 TLA458759:TLA458776 TUW458759:TUW458776 UES458759:UES458776 UOO458759:UOO458776 UYK458759:UYK458776 VIG458759:VIG458776 VSC458759:VSC458776 WBY458759:WBY458776 WLU458759:WLU458776 WVQ458759:WVQ458776 H524295:H524312 JE524295:JE524312 TA524295:TA524312 ACW524295:ACW524312 AMS524295:AMS524312 AWO524295:AWO524312 BGK524295:BGK524312 BQG524295:BQG524312 CAC524295:CAC524312 CJY524295:CJY524312 CTU524295:CTU524312 DDQ524295:DDQ524312 DNM524295:DNM524312 DXI524295:DXI524312 EHE524295:EHE524312 ERA524295:ERA524312 FAW524295:FAW524312 FKS524295:FKS524312 FUO524295:FUO524312 GEK524295:GEK524312 GOG524295:GOG524312 GYC524295:GYC524312 HHY524295:HHY524312 HRU524295:HRU524312 IBQ524295:IBQ524312 ILM524295:ILM524312 IVI524295:IVI524312 JFE524295:JFE524312 JPA524295:JPA524312 JYW524295:JYW524312 KIS524295:KIS524312 KSO524295:KSO524312 LCK524295:LCK524312 LMG524295:LMG524312 LWC524295:LWC524312 MFY524295:MFY524312 MPU524295:MPU524312 MZQ524295:MZQ524312 NJM524295:NJM524312 NTI524295:NTI524312 ODE524295:ODE524312 ONA524295:ONA524312 OWW524295:OWW524312 PGS524295:PGS524312 PQO524295:PQO524312 QAK524295:QAK524312 QKG524295:QKG524312 QUC524295:QUC524312 RDY524295:RDY524312 RNU524295:RNU524312 RXQ524295:RXQ524312 SHM524295:SHM524312 SRI524295:SRI524312 TBE524295:TBE524312 TLA524295:TLA524312 TUW524295:TUW524312 UES524295:UES524312 UOO524295:UOO524312 UYK524295:UYK524312 VIG524295:VIG524312 VSC524295:VSC524312 WBY524295:WBY524312 WLU524295:WLU524312 WVQ524295:WVQ524312 H589831:H589848 JE589831:JE589848 TA589831:TA589848 ACW589831:ACW589848 AMS589831:AMS589848 AWO589831:AWO589848 BGK589831:BGK589848 BQG589831:BQG589848 CAC589831:CAC589848 CJY589831:CJY589848 CTU589831:CTU589848 DDQ589831:DDQ589848 DNM589831:DNM589848 DXI589831:DXI589848 EHE589831:EHE589848 ERA589831:ERA589848 FAW589831:FAW589848 FKS589831:FKS589848 FUO589831:FUO589848 GEK589831:GEK589848 GOG589831:GOG589848 GYC589831:GYC589848 HHY589831:HHY589848 HRU589831:HRU589848 IBQ589831:IBQ589848 ILM589831:ILM589848 IVI589831:IVI589848 JFE589831:JFE589848 JPA589831:JPA589848 JYW589831:JYW589848 KIS589831:KIS589848 KSO589831:KSO589848 LCK589831:LCK589848 LMG589831:LMG589848 LWC589831:LWC589848 MFY589831:MFY589848 MPU589831:MPU589848 MZQ589831:MZQ589848 NJM589831:NJM589848 NTI589831:NTI589848 ODE589831:ODE589848 ONA589831:ONA589848 OWW589831:OWW589848 PGS589831:PGS589848 PQO589831:PQO589848 QAK589831:QAK589848 QKG589831:QKG589848 QUC589831:QUC589848 RDY589831:RDY589848 RNU589831:RNU589848 RXQ589831:RXQ589848 SHM589831:SHM589848 SRI589831:SRI589848 TBE589831:TBE589848 TLA589831:TLA589848 TUW589831:TUW589848 UES589831:UES589848 UOO589831:UOO589848 UYK589831:UYK589848 VIG589831:VIG589848 VSC589831:VSC589848 WBY589831:WBY589848 WLU589831:WLU589848 WVQ589831:WVQ589848 H655367:H655384 JE655367:JE655384 TA655367:TA655384 ACW655367:ACW655384 AMS655367:AMS655384 AWO655367:AWO655384 BGK655367:BGK655384 BQG655367:BQG655384 CAC655367:CAC655384 CJY655367:CJY655384 CTU655367:CTU655384 DDQ655367:DDQ655384 DNM655367:DNM655384 DXI655367:DXI655384 EHE655367:EHE655384 ERA655367:ERA655384 FAW655367:FAW655384 FKS655367:FKS655384 FUO655367:FUO655384 GEK655367:GEK655384 GOG655367:GOG655384 GYC655367:GYC655384 HHY655367:HHY655384 HRU655367:HRU655384 IBQ655367:IBQ655384 ILM655367:ILM655384 IVI655367:IVI655384 JFE655367:JFE655384 JPA655367:JPA655384 JYW655367:JYW655384 KIS655367:KIS655384 KSO655367:KSO655384 LCK655367:LCK655384 LMG655367:LMG655384 LWC655367:LWC655384 MFY655367:MFY655384 MPU655367:MPU655384 MZQ655367:MZQ655384 NJM655367:NJM655384 NTI655367:NTI655384 ODE655367:ODE655384 ONA655367:ONA655384 OWW655367:OWW655384 PGS655367:PGS655384 PQO655367:PQO655384 QAK655367:QAK655384 QKG655367:QKG655384 QUC655367:QUC655384 RDY655367:RDY655384 RNU655367:RNU655384 RXQ655367:RXQ655384 SHM655367:SHM655384 SRI655367:SRI655384 TBE655367:TBE655384 TLA655367:TLA655384 TUW655367:TUW655384 UES655367:UES655384 UOO655367:UOO655384 UYK655367:UYK655384 VIG655367:VIG655384 VSC655367:VSC655384 WBY655367:WBY655384 WLU655367:WLU655384 WVQ655367:WVQ655384 H720903:H720920 JE720903:JE720920 TA720903:TA720920 ACW720903:ACW720920 AMS720903:AMS720920 AWO720903:AWO720920 BGK720903:BGK720920 BQG720903:BQG720920 CAC720903:CAC720920 CJY720903:CJY720920 CTU720903:CTU720920 DDQ720903:DDQ720920 DNM720903:DNM720920 DXI720903:DXI720920 EHE720903:EHE720920 ERA720903:ERA720920 FAW720903:FAW720920 FKS720903:FKS720920 FUO720903:FUO720920 GEK720903:GEK720920 GOG720903:GOG720920 GYC720903:GYC720920 HHY720903:HHY720920 HRU720903:HRU720920 IBQ720903:IBQ720920 ILM720903:ILM720920 IVI720903:IVI720920 JFE720903:JFE720920 JPA720903:JPA720920 JYW720903:JYW720920 KIS720903:KIS720920 KSO720903:KSO720920 LCK720903:LCK720920 LMG720903:LMG720920 LWC720903:LWC720920 MFY720903:MFY720920 MPU720903:MPU720920 MZQ720903:MZQ720920 NJM720903:NJM720920 NTI720903:NTI720920 ODE720903:ODE720920 ONA720903:ONA720920 OWW720903:OWW720920 PGS720903:PGS720920 PQO720903:PQO720920 QAK720903:QAK720920 QKG720903:QKG720920 QUC720903:QUC720920 RDY720903:RDY720920 RNU720903:RNU720920 RXQ720903:RXQ720920 SHM720903:SHM720920 SRI720903:SRI720920 TBE720903:TBE720920 TLA720903:TLA720920 TUW720903:TUW720920 UES720903:UES720920 UOO720903:UOO720920 UYK720903:UYK720920 VIG720903:VIG720920 VSC720903:VSC720920 WBY720903:WBY720920 WLU720903:WLU720920 WVQ720903:WVQ720920 H786439:H786456 JE786439:JE786456 TA786439:TA786456 ACW786439:ACW786456 AMS786439:AMS786456 AWO786439:AWO786456 BGK786439:BGK786456 BQG786439:BQG786456 CAC786439:CAC786456 CJY786439:CJY786456 CTU786439:CTU786456 DDQ786439:DDQ786456 DNM786439:DNM786456 DXI786439:DXI786456 EHE786439:EHE786456 ERA786439:ERA786456 FAW786439:FAW786456 FKS786439:FKS786456 FUO786439:FUO786456 GEK786439:GEK786456 GOG786439:GOG786456 GYC786439:GYC786456 HHY786439:HHY786456 HRU786439:HRU786456 IBQ786439:IBQ786456 ILM786439:ILM786456 IVI786439:IVI786456 JFE786439:JFE786456 JPA786439:JPA786456 JYW786439:JYW786456 KIS786439:KIS786456 KSO786439:KSO786456 LCK786439:LCK786456 LMG786439:LMG786456 LWC786439:LWC786456 MFY786439:MFY786456 MPU786439:MPU786456 MZQ786439:MZQ786456 NJM786439:NJM786456 NTI786439:NTI786456 ODE786439:ODE786456 ONA786439:ONA786456 OWW786439:OWW786456 PGS786439:PGS786456 PQO786439:PQO786456 QAK786439:QAK786456 QKG786439:QKG786456 QUC786439:QUC786456 RDY786439:RDY786456 RNU786439:RNU786456 RXQ786439:RXQ786456 SHM786439:SHM786456 SRI786439:SRI786456 TBE786439:TBE786456 TLA786439:TLA786456 TUW786439:TUW786456 UES786439:UES786456 UOO786439:UOO786456 UYK786439:UYK786456 VIG786439:VIG786456 VSC786439:VSC786456 WBY786439:WBY786456 WLU786439:WLU786456 WVQ786439:WVQ786456 H851975:H851992 JE851975:JE851992 TA851975:TA851992 ACW851975:ACW851992 AMS851975:AMS851992 AWO851975:AWO851992 BGK851975:BGK851992 BQG851975:BQG851992 CAC851975:CAC851992 CJY851975:CJY851992 CTU851975:CTU851992 DDQ851975:DDQ851992 DNM851975:DNM851992 DXI851975:DXI851992 EHE851975:EHE851992 ERA851975:ERA851992 FAW851975:FAW851992 FKS851975:FKS851992 FUO851975:FUO851992 GEK851975:GEK851992 GOG851975:GOG851992 GYC851975:GYC851992 HHY851975:HHY851992 HRU851975:HRU851992 IBQ851975:IBQ851992 ILM851975:ILM851992 IVI851975:IVI851992 JFE851975:JFE851992 JPA851975:JPA851992 JYW851975:JYW851992 KIS851975:KIS851992 KSO851975:KSO851992 LCK851975:LCK851992 LMG851975:LMG851992 LWC851975:LWC851992 MFY851975:MFY851992 MPU851975:MPU851992 MZQ851975:MZQ851992 NJM851975:NJM851992 NTI851975:NTI851992 ODE851975:ODE851992 ONA851975:ONA851992 OWW851975:OWW851992 PGS851975:PGS851992 PQO851975:PQO851992 QAK851975:QAK851992 QKG851975:QKG851992 QUC851975:QUC851992 RDY851975:RDY851992 RNU851975:RNU851992 RXQ851975:RXQ851992 SHM851975:SHM851992 SRI851975:SRI851992 TBE851975:TBE851992 TLA851975:TLA851992 TUW851975:TUW851992 UES851975:UES851992 UOO851975:UOO851992 UYK851975:UYK851992 VIG851975:VIG851992 VSC851975:VSC851992 WBY851975:WBY851992 WLU851975:WLU851992 WVQ851975:WVQ851992 H917511:H917528 JE917511:JE917528 TA917511:TA917528 ACW917511:ACW917528 AMS917511:AMS917528 AWO917511:AWO917528 BGK917511:BGK917528 BQG917511:BQG917528 CAC917511:CAC917528 CJY917511:CJY917528 CTU917511:CTU917528 DDQ917511:DDQ917528 DNM917511:DNM917528 DXI917511:DXI917528 EHE917511:EHE917528 ERA917511:ERA917528 FAW917511:FAW917528 FKS917511:FKS917528 FUO917511:FUO917528 GEK917511:GEK917528 GOG917511:GOG917528 GYC917511:GYC917528 HHY917511:HHY917528 HRU917511:HRU917528 IBQ917511:IBQ917528 ILM917511:ILM917528 IVI917511:IVI917528 JFE917511:JFE917528 JPA917511:JPA917528 JYW917511:JYW917528 KIS917511:KIS917528 KSO917511:KSO917528 LCK917511:LCK917528 LMG917511:LMG917528 LWC917511:LWC917528 MFY917511:MFY917528 MPU917511:MPU917528 MZQ917511:MZQ917528 NJM917511:NJM917528 NTI917511:NTI917528 ODE917511:ODE917528 ONA917511:ONA917528 OWW917511:OWW917528 PGS917511:PGS917528 PQO917511:PQO917528 QAK917511:QAK917528 QKG917511:QKG917528 QUC917511:QUC917528 RDY917511:RDY917528 RNU917511:RNU917528 RXQ917511:RXQ917528 SHM917511:SHM917528 SRI917511:SRI917528 TBE917511:TBE917528 TLA917511:TLA917528 TUW917511:TUW917528 UES917511:UES917528 UOO917511:UOO917528 UYK917511:UYK917528 VIG917511:VIG917528 VSC917511:VSC917528 WBY917511:WBY917528 WLU917511:WLU917528 WVQ917511:WVQ917528 H983047:H983064 JE983047:JE983064 TA983047:TA983064 ACW983047:ACW983064 AMS983047:AMS983064 AWO983047:AWO983064 BGK983047:BGK983064 BQG983047:BQG983064 CAC983047:CAC983064 CJY983047:CJY983064 CTU983047:CTU983064 DDQ983047:DDQ983064 DNM983047:DNM983064 DXI983047:DXI983064 EHE983047:EHE983064 ERA983047:ERA983064 FAW983047:FAW983064 FKS983047:FKS983064 FUO983047:FUO983064 GEK983047:GEK983064 GOG983047:GOG983064 GYC983047:GYC983064 HHY983047:HHY983064 HRU983047:HRU983064 IBQ983047:IBQ983064 ILM983047:ILM983064 IVI983047:IVI983064 JFE983047:JFE983064 JPA983047:JPA983064 JYW983047:JYW983064 KIS983047:KIS983064 KSO983047:KSO983064 LCK983047:LCK983064 LMG983047:LMG983064 LWC983047:LWC983064 MFY983047:MFY983064 MPU983047:MPU983064 MZQ983047:MZQ983064 NJM983047:NJM983064 NTI983047:NTI983064 ODE983047:ODE983064 ONA983047:ONA983064 OWW983047:OWW983064 PGS983047:PGS983064 PQO983047:PQO983064 QAK983047:QAK983064 QKG983047:QKG983064 QUC983047:QUC983064 RDY983047:RDY983064 RNU983047:RNU983064 RXQ983047:RXQ983064 SHM983047:SHM983064 SRI983047:SRI983064 TBE983047:TBE983064 TLA983047:TLA983064 TUW983047:TUW983064 UES983047:UES983064 UOO983047:UOO983064 UYK983047:UYK983064 VIG983047:VIG983064 VSC983047:VSC983064 WBY983047:WBY983064 WLU983047:WLU983064 WVQ983047:WVQ98306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I65560: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I131096: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I196632: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I262168: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I327704: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I393240: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I458776: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I524312: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I589848: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I655384: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I720920: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I786456: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I851992: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I917528: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I983064: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I7:J10 JF7:JF10 TB7:TB10 ACX7:ACX10 AMT7:AMT10 AWP7:AWP10 BGL7:BGL10 BQH7:BQH10 CAD7:CAD10 CJZ7:CJZ10 CTV7:CTV10 DDR7:DDR10 DNN7:DNN10 DXJ7:DXJ10 EHF7:EHF10 ERB7:ERB10 FAX7:FAX10 FKT7:FKT10 FUP7:FUP10 GEL7:GEL10 GOH7:GOH10 GYD7:GYD10 HHZ7:HHZ10 HRV7:HRV10 IBR7:IBR10 ILN7:ILN10 IVJ7:IVJ10 JFF7:JFF10 JPB7:JPB10 JYX7:JYX10 KIT7:KIT10 KSP7:KSP10 LCL7:LCL10 LMH7:LMH10 LWD7:LWD10 MFZ7:MFZ10 MPV7:MPV10 MZR7:MZR10 NJN7:NJN10 NTJ7:NTJ10 ODF7:ODF10 ONB7:ONB10 OWX7:OWX10 PGT7:PGT10 PQP7:PQP10 QAL7:QAL10 QKH7:QKH10 QUD7:QUD10 RDZ7:RDZ10 RNV7:RNV10 RXR7:RXR10 SHN7:SHN10 SRJ7:SRJ10 TBF7:TBF10 TLB7:TLB10 TUX7:TUX10 UET7:UET10 UOP7:UOP10 UYL7:UYL10 VIH7:VIH10 VSD7:VSD10 WBZ7:WBZ10 WLV7:WLV10 WVR7:WVR10 I65543:J65546 JF65543:JF65546 TB65543:TB65546 ACX65543:ACX65546 AMT65543:AMT65546 AWP65543:AWP65546 BGL65543:BGL65546 BQH65543:BQH65546 CAD65543:CAD65546 CJZ65543:CJZ65546 CTV65543:CTV65546 DDR65543:DDR65546 DNN65543:DNN65546 DXJ65543:DXJ65546 EHF65543:EHF65546 ERB65543:ERB65546 FAX65543:FAX65546 FKT65543:FKT65546 FUP65543:FUP65546 GEL65543:GEL65546 GOH65543:GOH65546 GYD65543:GYD65546 HHZ65543:HHZ65546 HRV65543:HRV65546 IBR65543:IBR65546 ILN65543:ILN65546 IVJ65543:IVJ65546 JFF65543:JFF65546 JPB65543:JPB65546 JYX65543:JYX65546 KIT65543:KIT65546 KSP65543:KSP65546 LCL65543:LCL65546 LMH65543:LMH65546 LWD65543:LWD65546 MFZ65543:MFZ65546 MPV65543:MPV65546 MZR65543:MZR65546 NJN65543:NJN65546 NTJ65543:NTJ65546 ODF65543:ODF65546 ONB65543:ONB65546 OWX65543:OWX65546 PGT65543:PGT65546 PQP65543:PQP65546 QAL65543:QAL65546 QKH65543:QKH65546 QUD65543:QUD65546 RDZ65543:RDZ65546 RNV65543:RNV65546 RXR65543:RXR65546 SHN65543:SHN65546 SRJ65543:SRJ65546 TBF65543:TBF65546 TLB65543:TLB65546 TUX65543:TUX65546 UET65543:UET65546 UOP65543:UOP65546 UYL65543:UYL65546 VIH65543:VIH65546 VSD65543:VSD65546 WBZ65543:WBZ65546 WLV65543:WLV65546 WVR65543:WVR65546 I131079:J131082 JF131079:JF131082 TB131079:TB131082 ACX131079:ACX131082 AMT131079:AMT131082 AWP131079:AWP131082 BGL131079:BGL131082 BQH131079:BQH131082 CAD131079:CAD131082 CJZ131079:CJZ131082 CTV131079:CTV131082 DDR131079:DDR131082 DNN131079:DNN131082 DXJ131079:DXJ131082 EHF131079:EHF131082 ERB131079:ERB131082 FAX131079:FAX131082 FKT131079:FKT131082 FUP131079:FUP131082 GEL131079:GEL131082 GOH131079:GOH131082 GYD131079:GYD131082 HHZ131079:HHZ131082 HRV131079:HRV131082 IBR131079:IBR131082 ILN131079:ILN131082 IVJ131079:IVJ131082 JFF131079:JFF131082 JPB131079:JPB131082 JYX131079:JYX131082 KIT131079:KIT131082 KSP131079:KSP131082 LCL131079:LCL131082 LMH131079:LMH131082 LWD131079:LWD131082 MFZ131079:MFZ131082 MPV131079:MPV131082 MZR131079:MZR131082 NJN131079:NJN131082 NTJ131079:NTJ131082 ODF131079:ODF131082 ONB131079:ONB131082 OWX131079:OWX131082 PGT131079:PGT131082 PQP131079:PQP131082 QAL131079:QAL131082 QKH131079:QKH131082 QUD131079:QUD131082 RDZ131079:RDZ131082 RNV131079:RNV131082 RXR131079:RXR131082 SHN131079:SHN131082 SRJ131079:SRJ131082 TBF131079:TBF131082 TLB131079:TLB131082 TUX131079:TUX131082 UET131079:UET131082 UOP131079:UOP131082 UYL131079:UYL131082 VIH131079:VIH131082 VSD131079:VSD131082 WBZ131079:WBZ131082 WLV131079:WLV131082 WVR131079:WVR131082 I196615:J196618 JF196615:JF196618 TB196615:TB196618 ACX196615:ACX196618 AMT196615:AMT196618 AWP196615:AWP196618 BGL196615:BGL196618 BQH196615:BQH196618 CAD196615:CAD196618 CJZ196615:CJZ196618 CTV196615:CTV196618 DDR196615:DDR196618 DNN196615:DNN196618 DXJ196615:DXJ196618 EHF196615:EHF196618 ERB196615:ERB196618 FAX196615:FAX196618 FKT196615:FKT196618 FUP196615:FUP196618 GEL196615:GEL196618 GOH196615:GOH196618 GYD196615:GYD196618 HHZ196615:HHZ196618 HRV196615:HRV196618 IBR196615:IBR196618 ILN196615:ILN196618 IVJ196615:IVJ196618 JFF196615:JFF196618 JPB196615:JPB196618 JYX196615:JYX196618 KIT196615:KIT196618 KSP196615:KSP196618 LCL196615:LCL196618 LMH196615:LMH196618 LWD196615:LWD196618 MFZ196615:MFZ196618 MPV196615:MPV196618 MZR196615:MZR196618 NJN196615:NJN196618 NTJ196615:NTJ196618 ODF196615:ODF196618 ONB196615:ONB196618 OWX196615:OWX196618 PGT196615:PGT196618 PQP196615:PQP196618 QAL196615:QAL196618 QKH196615:QKH196618 QUD196615:QUD196618 RDZ196615:RDZ196618 RNV196615:RNV196618 RXR196615:RXR196618 SHN196615:SHN196618 SRJ196615:SRJ196618 TBF196615:TBF196618 TLB196615:TLB196618 TUX196615:TUX196618 UET196615:UET196618 UOP196615:UOP196618 UYL196615:UYL196618 VIH196615:VIH196618 VSD196615:VSD196618 WBZ196615:WBZ196618 WLV196615:WLV196618 WVR196615:WVR196618 I262151:J262154 JF262151:JF262154 TB262151:TB262154 ACX262151:ACX262154 AMT262151:AMT262154 AWP262151:AWP262154 BGL262151:BGL262154 BQH262151:BQH262154 CAD262151:CAD262154 CJZ262151:CJZ262154 CTV262151:CTV262154 DDR262151:DDR262154 DNN262151:DNN262154 DXJ262151:DXJ262154 EHF262151:EHF262154 ERB262151:ERB262154 FAX262151:FAX262154 FKT262151:FKT262154 FUP262151:FUP262154 GEL262151:GEL262154 GOH262151:GOH262154 GYD262151:GYD262154 HHZ262151:HHZ262154 HRV262151:HRV262154 IBR262151:IBR262154 ILN262151:ILN262154 IVJ262151:IVJ262154 JFF262151:JFF262154 JPB262151:JPB262154 JYX262151:JYX262154 KIT262151:KIT262154 KSP262151:KSP262154 LCL262151:LCL262154 LMH262151:LMH262154 LWD262151:LWD262154 MFZ262151:MFZ262154 MPV262151:MPV262154 MZR262151:MZR262154 NJN262151:NJN262154 NTJ262151:NTJ262154 ODF262151:ODF262154 ONB262151:ONB262154 OWX262151:OWX262154 PGT262151:PGT262154 PQP262151:PQP262154 QAL262151:QAL262154 QKH262151:QKH262154 QUD262151:QUD262154 RDZ262151:RDZ262154 RNV262151:RNV262154 RXR262151:RXR262154 SHN262151:SHN262154 SRJ262151:SRJ262154 TBF262151:TBF262154 TLB262151:TLB262154 TUX262151:TUX262154 UET262151:UET262154 UOP262151:UOP262154 UYL262151:UYL262154 VIH262151:VIH262154 VSD262151:VSD262154 WBZ262151:WBZ262154 WLV262151:WLV262154 WVR262151:WVR262154 I327687:J327690 JF327687:JF327690 TB327687:TB327690 ACX327687:ACX327690 AMT327687:AMT327690 AWP327687:AWP327690 BGL327687:BGL327690 BQH327687:BQH327690 CAD327687:CAD327690 CJZ327687:CJZ327690 CTV327687:CTV327690 DDR327687:DDR327690 DNN327687:DNN327690 DXJ327687:DXJ327690 EHF327687:EHF327690 ERB327687:ERB327690 FAX327687:FAX327690 FKT327687:FKT327690 FUP327687:FUP327690 GEL327687:GEL327690 GOH327687:GOH327690 GYD327687:GYD327690 HHZ327687:HHZ327690 HRV327687:HRV327690 IBR327687:IBR327690 ILN327687:ILN327690 IVJ327687:IVJ327690 JFF327687:JFF327690 JPB327687:JPB327690 JYX327687:JYX327690 KIT327687:KIT327690 KSP327687:KSP327690 LCL327687:LCL327690 LMH327687:LMH327690 LWD327687:LWD327690 MFZ327687:MFZ327690 MPV327687:MPV327690 MZR327687:MZR327690 NJN327687:NJN327690 NTJ327687:NTJ327690 ODF327687:ODF327690 ONB327687:ONB327690 OWX327687:OWX327690 PGT327687:PGT327690 PQP327687:PQP327690 QAL327687:QAL327690 QKH327687:QKH327690 QUD327687:QUD327690 RDZ327687:RDZ327690 RNV327687:RNV327690 RXR327687:RXR327690 SHN327687:SHN327690 SRJ327687:SRJ327690 TBF327687:TBF327690 TLB327687:TLB327690 TUX327687:TUX327690 UET327687:UET327690 UOP327687:UOP327690 UYL327687:UYL327690 VIH327687:VIH327690 VSD327687:VSD327690 WBZ327687:WBZ327690 WLV327687:WLV327690 WVR327687:WVR327690 I393223:J393226 JF393223:JF393226 TB393223:TB393226 ACX393223:ACX393226 AMT393223:AMT393226 AWP393223:AWP393226 BGL393223:BGL393226 BQH393223:BQH393226 CAD393223:CAD393226 CJZ393223:CJZ393226 CTV393223:CTV393226 DDR393223:DDR393226 DNN393223:DNN393226 DXJ393223:DXJ393226 EHF393223:EHF393226 ERB393223:ERB393226 FAX393223:FAX393226 FKT393223:FKT393226 FUP393223:FUP393226 GEL393223:GEL393226 GOH393223:GOH393226 GYD393223:GYD393226 HHZ393223:HHZ393226 HRV393223:HRV393226 IBR393223:IBR393226 ILN393223:ILN393226 IVJ393223:IVJ393226 JFF393223:JFF393226 JPB393223:JPB393226 JYX393223:JYX393226 KIT393223:KIT393226 KSP393223:KSP393226 LCL393223:LCL393226 LMH393223:LMH393226 LWD393223:LWD393226 MFZ393223:MFZ393226 MPV393223:MPV393226 MZR393223:MZR393226 NJN393223:NJN393226 NTJ393223:NTJ393226 ODF393223:ODF393226 ONB393223:ONB393226 OWX393223:OWX393226 PGT393223:PGT393226 PQP393223:PQP393226 QAL393223:QAL393226 QKH393223:QKH393226 QUD393223:QUD393226 RDZ393223:RDZ393226 RNV393223:RNV393226 RXR393223:RXR393226 SHN393223:SHN393226 SRJ393223:SRJ393226 TBF393223:TBF393226 TLB393223:TLB393226 TUX393223:TUX393226 UET393223:UET393226 UOP393223:UOP393226 UYL393223:UYL393226 VIH393223:VIH393226 VSD393223:VSD393226 WBZ393223:WBZ393226 WLV393223:WLV393226 WVR393223:WVR393226 I458759:J458762 JF458759:JF458762 TB458759:TB458762 ACX458759:ACX458762 AMT458759:AMT458762 AWP458759:AWP458762 BGL458759:BGL458762 BQH458759:BQH458762 CAD458759:CAD458762 CJZ458759:CJZ458762 CTV458759:CTV458762 DDR458759:DDR458762 DNN458759:DNN458762 DXJ458759:DXJ458762 EHF458759:EHF458762 ERB458759:ERB458762 FAX458759:FAX458762 FKT458759:FKT458762 FUP458759:FUP458762 GEL458759:GEL458762 GOH458759:GOH458762 GYD458759:GYD458762 HHZ458759:HHZ458762 HRV458759:HRV458762 IBR458759:IBR458762 ILN458759:ILN458762 IVJ458759:IVJ458762 JFF458759:JFF458762 JPB458759:JPB458762 JYX458759:JYX458762 KIT458759:KIT458762 KSP458759:KSP458762 LCL458759:LCL458762 LMH458759:LMH458762 LWD458759:LWD458762 MFZ458759:MFZ458762 MPV458759:MPV458762 MZR458759:MZR458762 NJN458759:NJN458762 NTJ458759:NTJ458762 ODF458759:ODF458762 ONB458759:ONB458762 OWX458759:OWX458762 PGT458759:PGT458762 PQP458759:PQP458762 QAL458759:QAL458762 QKH458759:QKH458762 QUD458759:QUD458762 RDZ458759:RDZ458762 RNV458759:RNV458762 RXR458759:RXR458762 SHN458759:SHN458762 SRJ458759:SRJ458762 TBF458759:TBF458762 TLB458759:TLB458762 TUX458759:TUX458762 UET458759:UET458762 UOP458759:UOP458762 UYL458759:UYL458762 VIH458759:VIH458762 VSD458759:VSD458762 WBZ458759:WBZ458762 WLV458759:WLV458762 WVR458759:WVR458762 I524295:J524298 JF524295:JF524298 TB524295:TB524298 ACX524295:ACX524298 AMT524295:AMT524298 AWP524295:AWP524298 BGL524295:BGL524298 BQH524295:BQH524298 CAD524295:CAD524298 CJZ524295:CJZ524298 CTV524295:CTV524298 DDR524295:DDR524298 DNN524295:DNN524298 DXJ524295:DXJ524298 EHF524295:EHF524298 ERB524295:ERB524298 FAX524295:FAX524298 FKT524295:FKT524298 FUP524295:FUP524298 GEL524295:GEL524298 GOH524295:GOH524298 GYD524295:GYD524298 HHZ524295:HHZ524298 HRV524295:HRV524298 IBR524295:IBR524298 ILN524295:ILN524298 IVJ524295:IVJ524298 JFF524295:JFF524298 JPB524295:JPB524298 JYX524295:JYX524298 KIT524295:KIT524298 KSP524295:KSP524298 LCL524295:LCL524298 LMH524295:LMH524298 LWD524295:LWD524298 MFZ524295:MFZ524298 MPV524295:MPV524298 MZR524295:MZR524298 NJN524295:NJN524298 NTJ524295:NTJ524298 ODF524295:ODF524298 ONB524295:ONB524298 OWX524295:OWX524298 PGT524295:PGT524298 PQP524295:PQP524298 QAL524295:QAL524298 QKH524295:QKH524298 QUD524295:QUD524298 RDZ524295:RDZ524298 RNV524295:RNV524298 RXR524295:RXR524298 SHN524295:SHN524298 SRJ524295:SRJ524298 TBF524295:TBF524298 TLB524295:TLB524298 TUX524295:TUX524298 UET524295:UET524298 UOP524295:UOP524298 UYL524295:UYL524298 VIH524295:VIH524298 VSD524295:VSD524298 WBZ524295:WBZ524298 WLV524295:WLV524298 WVR524295:WVR524298 I589831:J589834 JF589831:JF589834 TB589831:TB589834 ACX589831:ACX589834 AMT589831:AMT589834 AWP589831:AWP589834 BGL589831:BGL589834 BQH589831:BQH589834 CAD589831:CAD589834 CJZ589831:CJZ589834 CTV589831:CTV589834 DDR589831:DDR589834 DNN589831:DNN589834 DXJ589831:DXJ589834 EHF589831:EHF589834 ERB589831:ERB589834 FAX589831:FAX589834 FKT589831:FKT589834 FUP589831:FUP589834 GEL589831:GEL589834 GOH589831:GOH589834 GYD589831:GYD589834 HHZ589831:HHZ589834 HRV589831:HRV589834 IBR589831:IBR589834 ILN589831:ILN589834 IVJ589831:IVJ589834 JFF589831:JFF589834 JPB589831:JPB589834 JYX589831:JYX589834 KIT589831:KIT589834 KSP589831:KSP589834 LCL589831:LCL589834 LMH589831:LMH589834 LWD589831:LWD589834 MFZ589831:MFZ589834 MPV589831:MPV589834 MZR589831:MZR589834 NJN589831:NJN589834 NTJ589831:NTJ589834 ODF589831:ODF589834 ONB589831:ONB589834 OWX589831:OWX589834 PGT589831:PGT589834 PQP589831:PQP589834 QAL589831:QAL589834 QKH589831:QKH589834 QUD589831:QUD589834 RDZ589831:RDZ589834 RNV589831:RNV589834 RXR589831:RXR589834 SHN589831:SHN589834 SRJ589831:SRJ589834 TBF589831:TBF589834 TLB589831:TLB589834 TUX589831:TUX589834 UET589831:UET589834 UOP589831:UOP589834 UYL589831:UYL589834 VIH589831:VIH589834 VSD589831:VSD589834 WBZ589831:WBZ589834 WLV589831:WLV589834 WVR589831:WVR589834 I655367:J655370 JF655367:JF655370 TB655367:TB655370 ACX655367:ACX655370 AMT655367:AMT655370 AWP655367:AWP655370 BGL655367:BGL655370 BQH655367:BQH655370 CAD655367:CAD655370 CJZ655367:CJZ655370 CTV655367:CTV655370 DDR655367:DDR655370 DNN655367:DNN655370 DXJ655367:DXJ655370 EHF655367:EHF655370 ERB655367:ERB655370 FAX655367:FAX655370 FKT655367:FKT655370 FUP655367:FUP655370 GEL655367:GEL655370 GOH655367:GOH655370 GYD655367:GYD655370 HHZ655367:HHZ655370 HRV655367:HRV655370 IBR655367:IBR655370 ILN655367:ILN655370 IVJ655367:IVJ655370 JFF655367:JFF655370 JPB655367:JPB655370 JYX655367:JYX655370 KIT655367:KIT655370 KSP655367:KSP655370 LCL655367:LCL655370 LMH655367:LMH655370 LWD655367:LWD655370 MFZ655367:MFZ655370 MPV655367:MPV655370 MZR655367:MZR655370 NJN655367:NJN655370 NTJ655367:NTJ655370 ODF655367:ODF655370 ONB655367:ONB655370 OWX655367:OWX655370 PGT655367:PGT655370 PQP655367:PQP655370 QAL655367:QAL655370 QKH655367:QKH655370 QUD655367:QUD655370 RDZ655367:RDZ655370 RNV655367:RNV655370 RXR655367:RXR655370 SHN655367:SHN655370 SRJ655367:SRJ655370 TBF655367:TBF655370 TLB655367:TLB655370 TUX655367:TUX655370 UET655367:UET655370 UOP655367:UOP655370 UYL655367:UYL655370 VIH655367:VIH655370 VSD655367:VSD655370 WBZ655367:WBZ655370 WLV655367:WLV655370 WVR655367:WVR655370 I720903:J720906 JF720903:JF720906 TB720903:TB720906 ACX720903:ACX720906 AMT720903:AMT720906 AWP720903:AWP720906 BGL720903:BGL720906 BQH720903:BQH720906 CAD720903:CAD720906 CJZ720903:CJZ720906 CTV720903:CTV720906 DDR720903:DDR720906 DNN720903:DNN720906 DXJ720903:DXJ720906 EHF720903:EHF720906 ERB720903:ERB720906 FAX720903:FAX720906 FKT720903:FKT720906 FUP720903:FUP720906 GEL720903:GEL720906 GOH720903:GOH720906 GYD720903:GYD720906 HHZ720903:HHZ720906 HRV720903:HRV720906 IBR720903:IBR720906 ILN720903:ILN720906 IVJ720903:IVJ720906 JFF720903:JFF720906 JPB720903:JPB720906 JYX720903:JYX720906 KIT720903:KIT720906 KSP720903:KSP720906 LCL720903:LCL720906 LMH720903:LMH720906 LWD720903:LWD720906 MFZ720903:MFZ720906 MPV720903:MPV720906 MZR720903:MZR720906 NJN720903:NJN720906 NTJ720903:NTJ720906 ODF720903:ODF720906 ONB720903:ONB720906 OWX720903:OWX720906 PGT720903:PGT720906 PQP720903:PQP720906 QAL720903:QAL720906 QKH720903:QKH720906 QUD720903:QUD720906 RDZ720903:RDZ720906 RNV720903:RNV720906 RXR720903:RXR720906 SHN720903:SHN720906 SRJ720903:SRJ720906 TBF720903:TBF720906 TLB720903:TLB720906 TUX720903:TUX720906 UET720903:UET720906 UOP720903:UOP720906 UYL720903:UYL720906 VIH720903:VIH720906 VSD720903:VSD720906 WBZ720903:WBZ720906 WLV720903:WLV720906 WVR720903:WVR720906 I786439:J786442 JF786439:JF786442 TB786439:TB786442 ACX786439:ACX786442 AMT786439:AMT786442 AWP786439:AWP786442 BGL786439:BGL786442 BQH786439:BQH786442 CAD786439:CAD786442 CJZ786439:CJZ786442 CTV786439:CTV786442 DDR786439:DDR786442 DNN786439:DNN786442 DXJ786439:DXJ786442 EHF786439:EHF786442 ERB786439:ERB786442 FAX786439:FAX786442 FKT786439:FKT786442 FUP786439:FUP786442 GEL786439:GEL786442 GOH786439:GOH786442 GYD786439:GYD786442 HHZ786439:HHZ786442 HRV786439:HRV786442 IBR786439:IBR786442 ILN786439:ILN786442 IVJ786439:IVJ786442 JFF786439:JFF786442 JPB786439:JPB786442 JYX786439:JYX786442 KIT786439:KIT786442 KSP786439:KSP786442 LCL786439:LCL786442 LMH786439:LMH786442 LWD786439:LWD786442 MFZ786439:MFZ786442 MPV786439:MPV786442 MZR786439:MZR786442 NJN786439:NJN786442 NTJ786439:NTJ786442 ODF786439:ODF786442 ONB786439:ONB786442 OWX786439:OWX786442 PGT786439:PGT786442 PQP786439:PQP786442 QAL786439:QAL786442 QKH786439:QKH786442 QUD786439:QUD786442 RDZ786439:RDZ786442 RNV786439:RNV786442 RXR786439:RXR786442 SHN786439:SHN786442 SRJ786439:SRJ786442 TBF786439:TBF786442 TLB786439:TLB786442 TUX786439:TUX786442 UET786439:UET786442 UOP786439:UOP786442 UYL786439:UYL786442 VIH786439:VIH786442 VSD786439:VSD786442 WBZ786439:WBZ786442 WLV786439:WLV786442 WVR786439:WVR786442 I851975:J851978 JF851975:JF851978 TB851975:TB851978 ACX851975:ACX851978 AMT851975:AMT851978 AWP851975:AWP851978 BGL851975:BGL851978 BQH851975:BQH851978 CAD851975:CAD851978 CJZ851975:CJZ851978 CTV851975:CTV851978 DDR851975:DDR851978 DNN851975:DNN851978 DXJ851975:DXJ851978 EHF851975:EHF851978 ERB851975:ERB851978 FAX851975:FAX851978 FKT851975:FKT851978 FUP851975:FUP851978 GEL851975:GEL851978 GOH851975:GOH851978 GYD851975:GYD851978 HHZ851975:HHZ851978 HRV851975:HRV851978 IBR851975:IBR851978 ILN851975:ILN851978 IVJ851975:IVJ851978 JFF851975:JFF851978 JPB851975:JPB851978 JYX851975:JYX851978 KIT851975:KIT851978 KSP851975:KSP851978 LCL851975:LCL851978 LMH851975:LMH851978 LWD851975:LWD851978 MFZ851975:MFZ851978 MPV851975:MPV851978 MZR851975:MZR851978 NJN851975:NJN851978 NTJ851975:NTJ851978 ODF851975:ODF851978 ONB851975:ONB851978 OWX851975:OWX851978 PGT851975:PGT851978 PQP851975:PQP851978 QAL851975:QAL851978 QKH851975:QKH851978 QUD851975:QUD851978 RDZ851975:RDZ851978 RNV851975:RNV851978 RXR851975:RXR851978 SHN851975:SHN851978 SRJ851975:SRJ851978 TBF851975:TBF851978 TLB851975:TLB851978 TUX851975:TUX851978 UET851975:UET851978 UOP851975:UOP851978 UYL851975:UYL851978 VIH851975:VIH851978 VSD851975:VSD851978 WBZ851975:WBZ851978 WLV851975:WLV851978 WVR851975:WVR851978 I917511:J917514 JF917511:JF917514 TB917511:TB917514 ACX917511:ACX917514 AMT917511:AMT917514 AWP917511:AWP917514 BGL917511:BGL917514 BQH917511:BQH917514 CAD917511:CAD917514 CJZ917511:CJZ917514 CTV917511:CTV917514 DDR917511:DDR917514 DNN917511:DNN917514 DXJ917511:DXJ917514 EHF917511:EHF917514 ERB917511:ERB917514 FAX917511:FAX917514 FKT917511:FKT917514 FUP917511:FUP917514 GEL917511:GEL917514 GOH917511:GOH917514 GYD917511:GYD917514 HHZ917511:HHZ917514 HRV917511:HRV917514 IBR917511:IBR917514 ILN917511:ILN917514 IVJ917511:IVJ917514 JFF917511:JFF917514 JPB917511:JPB917514 JYX917511:JYX917514 KIT917511:KIT917514 KSP917511:KSP917514 LCL917511:LCL917514 LMH917511:LMH917514 LWD917511:LWD917514 MFZ917511:MFZ917514 MPV917511:MPV917514 MZR917511:MZR917514 NJN917511:NJN917514 NTJ917511:NTJ917514 ODF917511:ODF917514 ONB917511:ONB917514 OWX917511:OWX917514 PGT917511:PGT917514 PQP917511:PQP917514 QAL917511:QAL917514 QKH917511:QKH917514 QUD917511:QUD917514 RDZ917511:RDZ917514 RNV917511:RNV917514 RXR917511:RXR917514 SHN917511:SHN917514 SRJ917511:SRJ917514 TBF917511:TBF917514 TLB917511:TLB917514 TUX917511:TUX917514 UET917511:UET917514 UOP917511:UOP917514 UYL917511:UYL917514 VIH917511:VIH917514 VSD917511:VSD917514 WBZ917511:WBZ917514 WLV917511:WLV917514 WVR917511:WVR917514 I983047:J983050 JF983047:JF983050 TB983047:TB983050 ACX983047:ACX983050 AMT983047:AMT983050 AWP983047:AWP983050 BGL983047:BGL983050 BQH983047:BQH983050 CAD983047:CAD983050 CJZ983047:CJZ983050 CTV983047:CTV983050 DDR983047:DDR983050 DNN983047:DNN983050 DXJ983047:DXJ983050 EHF983047:EHF983050 ERB983047:ERB983050 FAX983047:FAX983050 FKT983047:FKT983050 FUP983047:FUP983050 GEL983047:GEL983050 GOH983047:GOH983050 GYD983047:GYD983050 HHZ983047:HHZ983050 HRV983047:HRV983050 IBR983047:IBR983050 ILN983047:ILN983050 IVJ983047:IVJ983050 JFF983047:JFF983050 JPB983047:JPB983050 JYX983047:JYX983050 KIT983047:KIT983050 KSP983047:KSP983050 LCL983047:LCL983050 LMH983047:LMH983050 LWD983047:LWD983050 MFZ983047:MFZ983050 MPV983047:MPV983050 MZR983047:MZR983050 NJN983047:NJN983050 NTJ983047:NTJ983050 ODF983047:ODF983050 ONB983047:ONB983050 OWX983047:OWX983050 PGT983047:PGT983050 PQP983047:PQP983050 QAL983047:QAL983050 QKH983047:QKH983050 QUD983047:QUD983050 RDZ983047:RDZ983050 RNV983047:RNV983050 RXR983047:RXR983050 SHN983047:SHN983050 SRJ983047:SRJ983050 TBF983047:TBF983050 TLB983047:TLB983050 TUX983047:TUX983050 UET983047:UET983050 UOP983047:UOP983050 UYL983047:UYL983050 VIH983047:VIH983050 VSD983047:VSD983050 WBZ983047:WBZ983050 WLV983047:WLV983050 H24:J24 H7:H23 H25:H31" xr:uid="{5C7D9BD0-6E3E-4B7D-AD0D-2A979263C57E}"/>
  </dataValidations>
  <printOptions horizontalCentered="1"/>
  <pageMargins left="0.70866141732283472" right="0.70866141732283472" top="0.74803149606299213" bottom="0.74803149606299213" header="0.31496062992125984" footer="0.31496062992125984"/>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EDC85-6356-4182-B836-9365067DE18D}">
  <sheetPr>
    <pageSetUpPr fitToPage="1"/>
  </sheetPr>
  <dimension ref="B1:S31"/>
  <sheetViews>
    <sheetView topLeftCell="A8" zoomScale="85" zoomScaleNormal="85" zoomScaleSheetLayoutView="100" workbookViewId="0">
      <selection activeCell="M25" sqref="M25"/>
    </sheetView>
  </sheetViews>
  <sheetFormatPr defaultRowHeight="14.4"/>
  <cols>
    <col min="1" max="1" width="1.3984375" style="13" customWidth="1"/>
    <col min="2" max="2" width="6.3984375" style="13" customWidth="1"/>
    <col min="3" max="3" width="9.09765625" style="26" customWidth="1"/>
    <col min="4" max="4" width="13.3984375" style="13" customWidth="1"/>
    <col min="5" max="5" width="4.5" style="13" customWidth="1"/>
    <col min="6" max="6" width="11.59765625" style="13" customWidth="1"/>
    <col min="7" max="7" width="9.59765625" style="13" customWidth="1"/>
    <col min="8" max="8" width="11.59765625" style="13" customWidth="1"/>
    <col min="9" max="9" width="17" style="34" customWidth="1"/>
    <col min="10" max="10" width="4.69921875" style="13" customWidth="1"/>
    <col min="11" max="11" width="12.19921875" style="34" customWidth="1"/>
    <col min="12" max="12" width="7" style="89" customWidth="1"/>
    <col min="13" max="13" width="18.8984375" style="89" customWidth="1"/>
    <col min="14" max="14" width="5.3984375" style="89" customWidth="1"/>
    <col min="15" max="15" width="17" style="89" customWidth="1"/>
    <col min="16" max="16" width="11.59765625" style="89" customWidth="1"/>
    <col min="17" max="17" width="15.5" style="34" customWidth="1"/>
    <col min="18" max="257" width="9" style="13"/>
    <col min="258" max="258" width="6.3984375" style="13" customWidth="1"/>
    <col min="259" max="259" width="9.09765625" style="13" customWidth="1"/>
    <col min="260" max="260" width="13.3984375" style="13" customWidth="1"/>
    <col min="261" max="261" width="4.5" style="13" customWidth="1"/>
    <col min="262" max="262" width="11.59765625" style="13" customWidth="1"/>
    <col min="263" max="263" width="6.5" style="13" customWidth="1"/>
    <col min="264" max="264" width="7.19921875" style="13" customWidth="1"/>
    <col min="265" max="265" width="17" style="13" customWidth="1"/>
    <col min="266" max="266" width="2.3984375" style="13" customWidth="1"/>
    <col min="267" max="267" width="13" style="13" customWidth="1"/>
    <col min="268" max="268" width="7" style="13" customWidth="1"/>
    <col min="269" max="269" width="22.3984375" style="13" customWidth="1"/>
    <col min="270" max="270" width="5.3984375" style="13" customWidth="1"/>
    <col min="271" max="271" width="21" style="13" customWidth="1"/>
    <col min="272" max="273" width="15.5" style="13" customWidth="1"/>
    <col min="274" max="513" width="9" style="13"/>
    <col min="514" max="514" width="6.3984375" style="13" customWidth="1"/>
    <col min="515" max="515" width="9.09765625" style="13" customWidth="1"/>
    <col min="516" max="516" width="13.3984375" style="13" customWidth="1"/>
    <col min="517" max="517" width="4.5" style="13" customWidth="1"/>
    <col min="518" max="518" width="11.59765625" style="13" customWidth="1"/>
    <col min="519" max="519" width="6.5" style="13" customWidth="1"/>
    <col min="520" max="520" width="7.19921875" style="13" customWidth="1"/>
    <col min="521" max="521" width="17" style="13" customWidth="1"/>
    <col min="522" max="522" width="2.3984375" style="13" customWidth="1"/>
    <col min="523" max="523" width="13" style="13" customWidth="1"/>
    <col min="524" max="524" width="7" style="13" customWidth="1"/>
    <col min="525" max="525" width="22.3984375" style="13" customWidth="1"/>
    <col min="526" max="526" width="5.3984375" style="13" customWidth="1"/>
    <col min="527" max="527" width="21" style="13" customWidth="1"/>
    <col min="528" max="529" width="15.5" style="13" customWidth="1"/>
    <col min="530" max="769" width="9" style="13"/>
    <col min="770" max="770" width="6.3984375" style="13" customWidth="1"/>
    <col min="771" max="771" width="9.09765625" style="13" customWidth="1"/>
    <col min="772" max="772" width="13.3984375" style="13" customWidth="1"/>
    <col min="773" max="773" width="4.5" style="13" customWidth="1"/>
    <col min="774" max="774" width="11.59765625" style="13" customWidth="1"/>
    <col min="775" max="775" width="6.5" style="13" customWidth="1"/>
    <col min="776" max="776" width="7.19921875" style="13" customWidth="1"/>
    <col min="777" max="777" width="17" style="13" customWidth="1"/>
    <col min="778" max="778" width="2.3984375" style="13" customWidth="1"/>
    <col min="779" max="779" width="13" style="13" customWidth="1"/>
    <col min="780" max="780" width="7" style="13" customWidth="1"/>
    <col min="781" max="781" width="22.3984375" style="13" customWidth="1"/>
    <col min="782" max="782" width="5.3984375" style="13" customWidth="1"/>
    <col min="783" max="783" width="21" style="13" customWidth="1"/>
    <col min="784" max="785" width="15.5" style="13" customWidth="1"/>
    <col min="786" max="1025" width="9" style="13"/>
    <col min="1026" max="1026" width="6.3984375" style="13" customWidth="1"/>
    <col min="1027" max="1027" width="9.09765625" style="13" customWidth="1"/>
    <col min="1028" max="1028" width="13.3984375" style="13" customWidth="1"/>
    <col min="1029" max="1029" width="4.5" style="13" customWidth="1"/>
    <col min="1030" max="1030" width="11.59765625" style="13" customWidth="1"/>
    <col min="1031" max="1031" width="6.5" style="13" customWidth="1"/>
    <col min="1032" max="1032" width="7.19921875" style="13" customWidth="1"/>
    <col min="1033" max="1033" width="17" style="13" customWidth="1"/>
    <col min="1034" max="1034" width="2.3984375" style="13" customWidth="1"/>
    <col min="1035" max="1035" width="13" style="13" customWidth="1"/>
    <col min="1036" max="1036" width="7" style="13" customWidth="1"/>
    <col min="1037" max="1037" width="22.3984375" style="13" customWidth="1"/>
    <col min="1038" max="1038" width="5.3984375" style="13" customWidth="1"/>
    <col min="1039" max="1039" width="21" style="13" customWidth="1"/>
    <col min="1040" max="1041" width="15.5" style="13" customWidth="1"/>
    <col min="1042" max="1281" width="9" style="13"/>
    <col min="1282" max="1282" width="6.3984375" style="13" customWidth="1"/>
    <col min="1283" max="1283" width="9.09765625" style="13" customWidth="1"/>
    <col min="1284" max="1284" width="13.3984375" style="13" customWidth="1"/>
    <col min="1285" max="1285" width="4.5" style="13" customWidth="1"/>
    <col min="1286" max="1286" width="11.59765625" style="13" customWidth="1"/>
    <col min="1287" max="1287" width="6.5" style="13" customWidth="1"/>
    <col min="1288" max="1288" width="7.19921875" style="13" customWidth="1"/>
    <col min="1289" max="1289" width="17" style="13" customWidth="1"/>
    <col min="1290" max="1290" width="2.3984375" style="13" customWidth="1"/>
    <col min="1291" max="1291" width="13" style="13" customWidth="1"/>
    <col min="1292" max="1292" width="7" style="13" customWidth="1"/>
    <col min="1293" max="1293" width="22.3984375" style="13" customWidth="1"/>
    <col min="1294" max="1294" width="5.3984375" style="13" customWidth="1"/>
    <col min="1295" max="1295" width="21" style="13" customWidth="1"/>
    <col min="1296" max="1297" width="15.5" style="13" customWidth="1"/>
    <col min="1298" max="1537" width="9" style="13"/>
    <col min="1538" max="1538" width="6.3984375" style="13" customWidth="1"/>
    <col min="1539" max="1539" width="9.09765625" style="13" customWidth="1"/>
    <col min="1540" max="1540" width="13.3984375" style="13" customWidth="1"/>
    <col min="1541" max="1541" width="4.5" style="13" customWidth="1"/>
    <col min="1542" max="1542" width="11.59765625" style="13" customWidth="1"/>
    <col min="1543" max="1543" width="6.5" style="13" customWidth="1"/>
    <col min="1544" max="1544" width="7.19921875" style="13" customWidth="1"/>
    <col min="1545" max="1545" width="17" style="13" customWidth="1"/>
    <col min="1546" max="1546" width="2.3984375" style="13" customWidth="1"/>
    <col min="1547" max="1547" width="13" style="13" customWidth="1"/>
    <col min="1548" max="1548" width="7" style="13" customWidth="1"/>
    <col min="1549" max="1549" width="22.3984375" style="13" customWidth="1"/>
    <col min="1550" max="1550" width="5.3984375" style="13" customWidth="1"/>
    <col min="1551" max="1551" width="21" style="13" customWidth="1"/>
    <col min="1552" max="1553" width="15.5" style="13" customWidth="1"/>
    <col min="1554" max="1793" width="9" style="13"/>
    <col min="1794" max="1794" width="6.3984375" style="13" customWidth="1"/>
    <col min="1795" max="1795" width="9.09765625" style="13" customWidth="1"/>
    <col min="1796" max="1796" width="13.3984375" style="13" customWidth="1"/>
    <col min="1797" max="1797" width="4.5" style="13" customWidth="1"/>
    <col min="1798" max="1798" width="11.59765625" style="13" customWidth="1"/>
    <col min="1799" max="1799" width="6.5" style="13" customWidth="1"/>
    <col min="1800" max="1800" width="7.19921875" style="13" customWidth="1"/>
    <col min="1801" max="1801" width="17" style="13" customWidth="1"/>
    <col min="1802" max="1802" width="2.3984375" style="13" customWidth="1"/>
    <col min="1803" max="1803" width="13" style="13" customWidth="1"/>
    <col min="1804" max="1804" width="7" style="13" customWidth="1"/>
    <col min="1805" max="1805" width="22.3984375" style="13" customWidth="1"/>
    <col min="1806" max="1806" width="5.3984375" style="13" customWidth="1"/>
    <col min="1807" max="1807" width="21" style="13" customWidth="1"/>
    <col min="1808" max="1809" width="15.5" style="13" customWidth="1"/>
    <col min="1810" max="2049" width="9" style="13"/>
    <col min="2050" max="2050" width="6.3984375" style="13" customWidth="1"/>
    <col min="2051" max="2051" width="9.09765625" style="13" customWidth="1"/>
    <col min="2052" max="2052" width="13.3984375" style="13" customWidth="1"/>
    <col min="2053" max="2053" width="4.5" style="13" customWidth="1"/>
    <col min="2054" max="2054" width="11.59765625" style="13" customWidth="1"/>
    <col min="2055" max="2055" width="6.5" style="13" customWidth="1"/>
    <col min="2056" max="2056" width="7.19921875" style="13" customWidth="1"/>
    <col min="2057" max="2057" width="17" style="13" customWidth="1"/>
    <col min="2058" max="2058" width="2.3984375" style="13" customWidth="1"/>
    <col min="2059" max="2059" width="13" style="13" customWidth="1"/>
    <col min="2060" max="2060" width="7" style="13" customWidth="1"/>
    <col min="2061" max="2061" width="22.3984375" style="13" customWidth="1"/>
    <col min="2062" max="2062" width="5.3984375" style="13" customWidth="1"/>
    <col min="2063" max="2063" width="21" style="13" customWidth="1"/>
    <col min="2064" max="2065" width="15.5" style="13" customWidth="1"/>
    <col min="2066" max="2305" width="9" style="13"/>
    <col min="2306" max="2306" width="6.3984375" style="13" customWidth="1"/>
    <col min="2307" max="2307" width="9.09765625" style="13" customWidth="1"/>
    <col min="2308" max="2308" width="13.3984375" style="13" customWidth="1"/>
    <col min="2309" max="2309" width="4.5" style="13" customWidth="1"/>
    <col min="2310" max="2310" width="11.59765625" style="13" customWidth="1"/>
    <col min="2311" max="2311" width="6.5" style="13" customWidth="1"/>
    <col min="2312" max="2312" width="7.19921875" style="13" customWidth="1"/>
    <col min="2313" max="2313" width="17" style="13" customWidth="1"/>
    <col min="2314" max="2314" width="2.3984375" style="13" customWidth="1"/>
    <col min="2315" max="2315" width="13" style="13" customWidth="1"/>
    <col min="2316" max="2316" width="7" style="13" customWidth="1"/>
    <col min="2317" max="2317" width="22.3984375" style="13" customWidth="1"/>
    <col min="2318" max="2318" width="5.3984375" style="13" customWidth="1"/>
    <col min="2319" max="2319" width="21" style="13" customWidth="1"/>
    <col min="2320" max="2321" width="15.5" style="13" customWidth="1"/>
    <col min="2322" max="2561" width="9" style="13"/>
    <col min="2562" max="2562" width="6.3984375" style="13" customWidth="1"/>
    <col min="2563" max="2563" width="9.09765625" style="13" customWidth="1"/>
    <col min="2564" max="2564" width="13.3984375" style="13" customWidth="1"/>
    <col min="2565" max="2565" width="4.5" style="13" customWidth="1"/>
    <col min="2566" max="2566" width="11.59765625" style="13" customWidth="1"/>
    <col min="2567" max="2567" width="6.5" style="13" customWidth="1"/>
    <col min="2568" max="2568" width="7.19921875" style="13" customWidth="1"/>
    <col min="2569" max="2569" width="17" style="13" customWidth="1"/>
    <col min="2570" max="2570" width="2.3984375" style="13" customWidth="1"/>
    <col min="2571" max="2571" width="13" style="13" customWidth="1"/>
    <col min="2572" max="2572" width="7" style="13" customWidth="1"/>
    <col min="2573" max="2573" width="22.3984375" style="13" customWidth="1"/>
    <col min="2574" max="2574" width="5.3984375" style="13" customWidth="1"/>
    <col min="2575" max="2575" width="21" style="13" customWidth="1"/>
    <col min="2576" max="2577" width="15.5" style="13" customWidth="1"/>
    <col min="2578" max="2817" width="9" style="13"/>
    <col min="2818" max="2818" width="6.3984375" style="13" customWidth="1"/>
    <col min="2819" max="2819" width="9.09765625" style="13" customWidth="1"/>
    <col min="2820" max="2820" width="13.3984375" style="13" customWidth="1"/>
    <col min="2821" max="2821" width="4.5" style="13" customWidth="1"/>
    <col min="2822" max="2822" width="11.59765625" style="13" customWidth="1"/>
    <col min="2823" max="2823" width="6.5" style="13" customWidth="1"/>
    <col min="2824" max="2824" width="7.19921875" style="13" customWidth="1"/>
    <col min="2825" max="2825" width="17" style="13" customWidth="1"/>
    <col min="2826" max="2826" width="2.3984375" style="13" customWidth="1"/>
    <col min="2827" max="2827" width="13" style="13" customWidth="1"/>
    <col min="2828" max="2828" width="7" style="13" customWidth="1"/>
    <col min="2829" max="2829" width="22.3984375" style="13" customWidth="1"/>
    <col min="2830" max="2830" width="5.3984375" style="13" customWidth="1"/>
    <col min="2831" max="2831" width="21" style="13" customWidth="1"/>
    <col min="2832" max="2833" width="15.5" style="13" customWidth="1"/>
    <col min="2834" max="3073" width="9" style="13"/>
    <col min="3074" max="3074" width="6.3984375" style="13" customWidth="1"/>
    <col min="3075" max="3075" width="9.09765625" style="13" customWidth="1"/>
    <col min="3076" max="3076" width="13.3984375" style="13" customWidth="1"/>
    <col min="3077" max="3077" width="4.5" style="13" customWidth="1"/>
    <col min="3078" max="3078" width="11.59765625" style="13" customWidth="1"/>
    <col min="3079" max="3079" width="6.5" style="13" customWidth="1"/>
    <col min="3080" max="3080" width="7.19921875" style="13" customWidth="1"/>
    <col min="3081" max="3081" width="17" style="13" customWidth="1"/>
    <col min="3082" max="3082" width="2.3984375" style="13" customWidth="1"/>
    <col min="3083" max="3083" width="13" style="13" customWidth="1"/>
    <col min="3084" max="3084" width="7" style="13" customWidth="1"/>
    <col min="3085" max="3085" width="22.3984375" style="13" customWidth="1"/>
    <col min="3086" max="3086" width="5.3984375" style="13" customWidth="1"/>
    <col min="3087" max="3087" width="21" style="13" customWidth="1"/>
    <col min="3088" max="3089" width="15.5" style="13" customWidth="1"/>
    <col min="3090" max="3329" width="9" style="13"/>
    <col min="3330" max="3330" width="6.3984375" style="13" customWidth="1"/>
    <col min="3331" max="3331" width="9.09765625" style="13" customWidth="1"/>
    <col min="3332" max="3332" width="13.3984375" style="13" customWidth="1"/>
    <col min="3333" max="3333" width="4.5" style="13" customWidth="1"/>
    <col min="3334" max="3334" width="11.59765625" style="13" customWidth="1"/>
    <col min="3335" max="3335" width="6.5" style="13" customWidth="1"/>
    <col min="3336" max="3336" width="7.19921875" style="13" customWidth="1"/>
    <col min="3337" max="3337" width="17" style="13" customWidth="1"/>
    <col min="3338" max="3338" width="2.3984375" style="13" customWidth="1"/>
    <col min="3339" max="3339" width="13" style="13" customWidth="1"/>
    <col min="3340" max="3340" width="7" style="13" customWidth="1"/>
    <col min="3341" max="3341" width="22.3984375" style="13" customWidth="1"/>
    <col min="3342" max="3342" width="5.3984375" style="13" customWidth="1"/>
    <col min="3343" max="3343" width="21" style="13" customWidth="1"/>
    <col min="3344" max="3345" width="15.5" style="13" customWidth="1"/>
    <col min="3346" max="3585" width="9" style="13"/>
    <col min="3586" max="3586" width="6.3984375" style="13" customWidth="1"/>
    <col min="3587" max="3587" width="9.09765625" style="13" customWidth="1"/>
    <col min="3588" max="3588" width="13.3984375" style="13" customWidth="1"/>
    <col min="3589" max="3589" width="4.5" style="13" customWidth="1"/>
    <col min="3590" max="3590" width="11.59765625" style="13" customWidth="1"/>
    <col min="3591" max="3591" width="6.5" style="13" customWidth="1"/>
    <col min="3592" max="3592" width="7.19921875" style="13" customWidth="1"/>
    <col min="3593" max="3593" width="17" style="13" customWidth="1"/>
    <col min="3594" max="3594" width="2.3984375" style="13" customWidth="1"/>
    <col min="3595" max="3595" width="13" style="13" customWidth="1"/>
    <col min="3596" max="3596" width="7" style="13" customWidth="1"/>
    <col min="3597" max="3597" width="22.3984375" style="13" customWidth="1"/>
    <col min="3598" max="3598" width="5.3984375" style="13" customWidth="1"/>
    <col min="3599" max="3599" width="21" style="13" customWidth="1"/>
    <col min="3600" max="3601" width="15.5" style="13" customWidth="1"/>
    <col min="3602" max="3841" width="9" style="13"/>
    <col min="3842" max="3842" width="6.3984375" style="13" customWidth="1"/>
    <col min="3843" max="3843" width="9.09765625" style="13" customWidth="1"/>
    <col min="3844" max="3844" width="13.3984375" style="13" customWidth="1"/>
    <col min="3845" max="3845" width="4.5" style="13" customWidth="1"/>
    <col min="3846" max="3846" width="11.59765625" style="13" customWidth="1"/>
    <col min="3847" max="3847" width="6.5" style="13" customWidth="1"/>
    <col min="3848" max="3848" width="7.19921875" style="13" customWidth="1"/>
    <col min="3849" max="3849" width="17" style="13" customWidth="1"/>
    <col min="3850" max="3850" width="2.3984375" style="13" customWidth="1"/>
    <col min="3851" max="3851" width="13" style="13" customWidth="1"/>
    <col min="3852" max="3852" width="7" style="13" customWidth="1"/>
    <col min="3853" max="3853" width="22.3984375" style="13" customWidth="1"/>
    <col min="3854" max="3854" width="5.3984375" style="13" customWidth="1"/>
    <col min="3855" max="3855" width="21" style="13" customWidth="1"/>
    <col min="3856" max="3857" width="15.5" style="13" customWidth="1"/>
    <col min="3858" max="4097" width="9" style="13"/>
    <col min="4098" max="4098" width="6.3984375" style="13" customWidth="1"/>
    <col min="4099" max="4099" width="9.09765625" style="13" customWidth="1"/>
    <col min="4100" max="4100" width="13.3984375" style="13" customWidth="1"/>
    <col min="4101" max="4101" width="4.5" style="13" customWidth="1"/>
    <col min="4102" max="4102" width="11.59765625" style="13" customWidth="1"/>
    <col min="4103" max="4103" width="6.5" style="13" customWidth="1"/>
    <col min="4104" max="4104" width="7.19921875" style="13" customWidth="1"/>
    <col min="4105" max="4105" width="17" style="13" customWidth="1"/>
    <col min="4106" max="4106" width="2.3984375" style="13" customWidth="1"/>
    <col min="4107" max="4107" width="13" style="13" customWidth="1"/>
    <col min="4108" max="4108" width="7" style="13" customWidth="1"/>
    <col min="4109" max="4109" width="22.3984375" style="13" customWidth="1"/>
    <col min="4110" max="4110" width="5.3984375" style="13" customWidth="1"/>
    <col min="4111" max="4111" width="21" style="13" customWidth="1"/>
    <col min="4112" max="4113" width="15.5" style="13" customWidth="1"/>
    <col min="4114" max="4353" width="9" style="13"/>
    <col min="4354" max="4354" width="6.3984375" style="13" customWidth="1"/>
    <col min="4355" max="4355" width="9.09765625" style="13" customWidth="1"/>
    <col min="4356" max="4356" width="13.3984375" style="13" customWidth="1"/>
    <col min="4357" max="4357" width="4.5" style="13" customWidth="1"/>
    <col min="4358" max="4358" width="11.59765625" style="13" customWidth="1"/>
    <col min="4359" max="4359" width="6.5" style="13" customWidth="1"/>
    <col min="4360" max="4360" width="7.19921875" style="13" customWidth="1"/>
    <col min="4361" max="4361" width="17" style="13" customWidth="1"/>
    <col min="4362" max="4362" width="2.3984375" style="13" customWidth="1"/>
    <col min="4363" max="4363" width="13" style="13" customWidth="1"/>
    <col min="4364" max="4364" width="7" style="13" customWidth="1"/>
    <col min="4365" max="4365" width="22.3984375" style="13" customWidth="1"/>
    <col min="4366" max="4366" width="5.3984375" style="13" customWidth="1"/>
    <col min="4367" max="4367" width="21" style="13" customWidth="1"/>
    <col min="4368" max="4369" width="15.5" style="13" customWidth="1"/>
    <col min="4370" max="4609" width="9" style="13"/>
    <col min="4610" max="4610" width="6.3984375" style="13" customWidth="1"/>
    <col min="4611" max="4611" width="9.09765625" style="13" customWidth="1"/>
    <col min="4612" max="4612" width="13.3984375" style="13" customWidth="1"/>
    <col min="4613" max="4613" width="4.5" style="13" customWidth="1"/>
    <col min="4614" max="4614" width="11.59765625" style="13" customWidth="1"/>
    <col min="4615" max="4615" width="6.5" style="13" customWidth="1"/>
    <col min="4616" max="4616" width="7.19921875" style="13" customWidth="1"/>
    <col min="4617" max="4617" width="17" style="13" customWidth="1"/>
    <col min="4618" max="4618" width="2.3984375" style="13" customWidth="1"/>
    <col min="4619" max="4619" width="13" style="13" customWidth="1"/>
    <col min="4620" max="4620" width="7" style="13" customWidth="1"/>
    <col min="4621" max="4621" width="22.3984375" style="13" customWidth="1"/>
    <col min="4622" max="4622" width="5.3984375" style="13" customWidth="1"/>
    <col min="4623" max="4623" width="21" style="13" customWidth="1"/>
    <col min="4624" max="4625" width="15.5" style="13" customWidth="1"/>
    <col min="4626" max="4865" width="9" style="13"/>
    <col min="4866" max="4866" width="6.3984375" style="13" customWidth="1"/>
    <col min="4867" max="4867" width="9.09765625" style="13" customWidth="1"/>
    <col min="4868" max="4868" width="13.3984375" style="13" customWidth="1"/>
    <col min="4869" max="4869" width="4.5" style="13" customWidth="1"/>
    <col min="4870" max="4870" width="11.59765625" style="13" customWidth="1"/>
    <col min="4871" max="4871" width="6.5" style="13" customWidth="1"/>
    <col min="4872" max="4872" width="7.19921875" style="13" customWidth="1"/>
    <col min="4873" max="4873" width="17" style="13" customWidth="1"/>
    <col min="4874" max="4874" width="2.3984375" style="13" customWidth="1"/>
    <col min="4875" max="4875" width="13" style="13" customWidth="1"/>
    <col min="4876" max="4876" width="7" style="13" customWidth="1"/>
    <col min="4877" max="4877" width="22.3984375" style="13" customWidth="1"/>
    <col min="4878" max="4878" width="5.3984375" style="13" customWidth="1"/>
    <col min="4879" max="4879" width="21" style="13" customWidth="1"/>
    <col min="4880" max="4881" width="15.5" style="13" customWidth="1"/>
    <col min="4882" max="5121" width="9" style="13"/>
    <col min="5122" max="5122" width="6.3984375" style="13" customWidth="1"/>
    <col min="5123" max="5123" width="9.09765625" style="13" customWidth="1"/>
    <col min="5124" max="5124" width="13.3984375" style="13" customWidth="1"/>
    <col min="5125" max="5125" width="4.5" style="13" customWidth="1"/>
    <col min="5126" max="5126" width="11.59765625" style="13" customWidth="1"/>
    <col min="5127" max="5127" width="6.5" style="13" customWidth="1"/>
    <col min="5128" max="5128" width="7.19921875" style="13" customWidth="1"/>
    <col min="5129" max="5129" width="17" style="13" customWidth="1"/>
    <col min="5130" max="5130" width="2.3984375" style="13" customWidth="1"/>
    <col min="5131" max="5131" width="13" style="13" customWidth="1"/>
    <col min="5132" max="5132" width="7" style="13" customWidth="1"/>
    <col min="5133" max="5133" width="22.3984375" style="13" customWidth="1"/>
    <col min="5134" max="5134" width="5.3984375" style="13" customWidth="1"/>
    <col min="5135" max="5135" width="21" style="13" customWidth="1"/>
    <col min="5136" max="5137" width="15.5" style="13" customWidth="1"/>
    <col min="5138" max="5377" width="9" style="13"/>
    <col min="5378" max="5378" width="6.3984375" style="13" customWidth="1"/>
    <col min="5379" max="5379" width="9.09765625" style="13" customWidth="1"/>
    <col min="5380" max="5380" width="13.3984375" style="13" customWidth="1"/>
    <col min="5381" max="5381" width="4.5" style="13" customWidth="1"/>
    <col min="5382" max="5382" width="11.59765625" style="13" customWidth="1"/>
    <col min="5383" max="5383" width="6.5" style="13" customWidth="1"/>
    <col min="5384" max="5384" width="7.19921875" style="13" customWidth="1"/>
    <col min="5385" max="5385" width="17" style="13" customWidth="1"/>
    <col min="5386" max="5386" width="2.3984375" style="13" customWidth="1"/>
    <col min="5387" max="5387" width="13" style="13" customWidth="1"/>
    <col min="5388" max="5388" width="7" style="13" customWidth="1"/>
    <col min="5389" max="5389" width="22.3984375" style="13" customWidth="1"/>
    <col min="5390" max="5390" width="5.3984375" style="13" customWidth="1"/>
    <col min="5391" max="5391" width="21" style="13" customWidth="1"/>
    <col min="5392" max="5393" width="15.5" style="13" customWidth="1"/>
    <col min="5394" max="5633" width="9" style="13"/>
    <col min="5634" max="5634" width="6.3984375" style="13" customWidth="1"/>
    <col min="5635" max="5635" width="9.09765625" style="13" customWidth="1"/>
    <col min="5636" max="5636" width="13.3984375" style="13" customWidth="1"/>
    <col min="5637" max="5637" width="4.5" style="13" customWidth="1"/>
    <col min="5638" max="5638" width="11.59765625" style="13" customWidth="1"/>
    <col min="5639" max="5639" width="6.5" style="13" customWidth="1"/>
    <col min="5640" max="5640" width="7.19921875" style="13" customWidth="1"/>
    <col min="5641" max="5641" width="17" style="13" customWidth="1"/>
    <col min="5642" max="5642" width="2.3984375" style="13" customWidth="1"/>
    <col min="5643" max="5643" width="13" style="13" customWidth="1"/>
    <col min="5644" max="5644" width="7" style="13" customWidth="1"/>
    <col min="5645" max="5645" width="22.3984375" style="13" customWidth="1"/>
    <col min="5646" max="5646" width="5.3984375" style="13" customWidth="1"/>
    <col min="5647" max="5647" width="21" style="13" customWidth="1"/>
    <col min="5648" max="5649" width="15.5" style="13" customWidth="1"/>
    <col min="5650" max="5889" width="9" style="13"/>
    <col min="5890" max="5890" width="6.3984375" style="13" customWidth="1"/>
    <col min="5891" max="5891" width="9.09765625" style="13" customWidth="1"/>
    <col min="5892" max="5892" width="13.3984375" style="13" customWidth="1"/>
    <col min="5893" max="5893" width="4.5" style="13" customWidth="1"/>
    <col min="5894" max="5894" width="11.59765625" style="13" customWidth="1"/>
    <col min="5895" max="5895" width="6.5" style="13" customWidth="1"/>
    <col min="5896" max="5896" width="7.19921875" style="13" customWidth="1"/>
    <col min="5897" max="5897" width="17" style="13" customWidth="1"/>
    <col min="5898" max="5898" width="2.3984375" style="13" customWidth="1"/>
    <col min="5899" max="5899" width="13" style="13" customWidth="1"/>
    <col min="5900" max="5900" width="7" style="13" customWidth="1"/>
    <col min="5901" max="5901" width="22.3984375" style="13" customWidth="1"/>
    <col min="5902" max="5902" width="5.3984375" style="13" customWidth="1"/>
    <col min="5903" max="5903" width="21" style="13" customWidth="1"/>
    <col min="5904" max="5905" width="15.5" style="13" customWidth="1"/>
    <col min="5906" max="6145" width="9" style="13"/>
    <col min="6146" max="6146" width="6.3984375" style="13" customWidth="1"/>
    <col min="6147" max="6147" width="9.09765625" style="13" customWidth="1"/>
    <col min="6148" max="6148" width="13.3984375" style="13" customWidth="1"/>
    <col min="6149" max="6149" width="4.5" style="13" customWidth="1"/>
    <col min="6150" max="6150" width="11.59765625" style="13" customWidth="1"/>
    <col min="6151" max="6151" width="6.5" style="13" customWidth="1"/>
    <col min="6152" max="6152" width="7.19921875" style="13" customWidth="1"/>
    <col min="6153" max="6153" width="17" style="13" customWidth="1"/>
    <col min="6154" max="6154" width="2.3984375" style="13" customWidth="1"/>
    <col min="6155" max="6155" width="13" style="13" customWidth="1"/>
    <col min="6156" max="6156" width="7" style="13" customWidth="1"/>
    <col min="6157" max="6157" width="22.3984375" style="13" customWidth="1"/>
    <col min="6158" max="6158" width="5.3984375" style="13" customWidth="1"/>
    <col min="6159" max="6159" width="21" style="13" customWidth="1"/>
    <col min="6160" max="6161" width="15.5" style="13" customWidth="1"/>
    <col min="6162" max="6401" width="9" style="13"/>
    <col min="6402" max="6402" width="6.3984375" style="13" customWidth="1"/>
    <col min="6403" max="6403" width="9.09765625" style="13" customWidth="1"/>
    <col min="6404" max="6404" width="13.3984375" style="13" customWidth="1"/>
    <col min="6405" max="6405" width="4.5" style="13" customWidth="1"/>
    <col min="6406" max="6406" width="11.59765625" style="13" customWidth="1"/>
    <col min="6407" max="6407" width="6.5" style="13" customWidth="1"/>
    <col min="6408" max="6408" width="7.19921875" style="13" customWidth="1"/>
    <col min="6409" max="6409" width="17" style="13" customWidth="1"/>
    <col min="6410" max="6410" width="2.3984375" style="13" customWidth="1"/>
    <col min="6411" max="6411" width="13" style="13" customWidth="1"/>
    <col min="6412" max="6412" width="7" style="13" customWidth="1"/>
    <col min="6413" max="6413" width="22.3984375" style="13" customWidth="1"/>
    <col min="6414" max="6414" width="5.3984375" style="13" customWidth="1"/>
    <col min="6415" max="6415" width="21" style="13" customWidth="1"/>
    <col min="6416" max="6417" width="15.5" style="13" customWidth="1"/>
    <col min="6418" max="6657" width="9" style="13"/>
    <col min="6658" max="6658" width="6.3984375" style="13" customWidth="1"/>
    <col min="6659" max="6659" width="9.09765625" style="13" customWidth="1"/>
    <col min="6660" max="6660" width="13.3984375" style="13" customWidth="1"/>
    <col min="6661" max="6661" width="4.5" style="13" customWidth="1"/>
    <col min="6662" max="6662" width="11.59765625" style="13" customWidth="1"/>
    <col min="6663" max="6663" width="6.5" style="13" customWidth="1"/>
    <col min="6664" max="6664" width="7.19921875" style="13" customWidth="1"/>
    <col min="6665" max="6665" width="17" style="13" customWidth="1"/>
    <col min="6666" max="6666" width="2.3984375" style="13" customWidth="1"/>
    <col min="6667" max="6667" width="13" style="13" customWidth="1"/>
    <col min="6668" max="6668" width="7" style="13" customWidth="1"/>
    <col min="6669" max="6669" width="22.3984375" style="13" customWidth="1"/>
    <col min="6670" max="6670" width="5.3984375" style="13" customWidth="1"/>
    <col min="6671" max="6671" width="21" style="13" customWidth="1"/>
    <col min="6672" max="6673" width="15.5" style="13" customWidth="1"/>
    <col min="6674" max="6913" width="9" style="13"/>
    <col min="6914" max="6914" width="6.3984375" style="13" customWidth="1"/>
    <col min="6915" max="6915" width="9.09765625" style="13" customWidth="1"/>
    <col min="6916" max="6916" width="13.3984375" style="13" customWidth="1"/>
    <col min="6917" max="6917" width="4.5" style="13" customWidth="1"/>
    <col min="6918" max="6918" width="11.59765625" style="13" customWidth="1"/>
    <col min="6919" max="6919" width="6.5" style="13" customWidth="1"/>
    <col min="6920" max="6920" width="7.19921875" style="13" customWidth="1"/>
    <col min="6921" max="6921" width="17" style="13" customWidth="1"/>
    <col min="6922" max="6922" width="2.3984375" style="13" customWidth="1"/>
    <col min="6923" max="6923" width="13" style="13" customWidth="1"/>
    <col min="6924" max="6924" width="7" style="13" customWidth="1"/>
    <col min="6925" max="6925" width="22.3984375" style="13" customWidth="1"/>
    <col min="6926" max="6926" width="5.3984375" style="13" customWidth="1"/>
    <col min="6927" max="6927" width="21" style="13" customWidth="1"/>
    <col min="6928" max="6929" width="15.5" style="13" customWidth="1"/>
    <col min="6930" max="7169" width="9" style="13"/>
    <col min="7170" max="7170" width="6.3984375" style="13" customWidth="1"/>
    <col min="7171" max="7171" width="9.09765625" style="13" customWidth="1"/>
    <col min="7172" max="7172" width="13.3984375" style="13" customWidth="1"/>
    <col min="7173" max="7173" width="4.5" style="13" customWidth="1"/>
    <col min="7174" max="7174" width="11.59765625" style="13" customWidth="1"/>
    <col min="7175" max="7175" width="6.5" style="13" customWidth="1"/>
    <col min="7176" max="7176" width="7.19921875" style="13" customWidth="1"/>
    <col min="7177" max="7177" width="17" style="13" customWidth="1"/>
    <col min="7178" max="7178" width="2.3984375" style="13" customWidth="1"/>
    <col min="7179" max="7179" width="13" style="13" customWidth="1"/>
    <col min="7180" max="7180" width="7" style="13" customWidth="1"/>
    <col min="7181" max="7181" width="22.3984375" style="13" customWidth="1"/>
    <col min="7182" max="7182" width="5.3984375" style="13" customWidth="1"/>
    <col min="7183" max="7183" width="21" style="13" customWidth="1"/>
    <col min="7184" max="7185" width="15.5" style="13" customWidth="1"/>
    <col min="7186" max="7425" width="9" style="13"/>
    <col min="7426" max="7426" width="6.3984375" style="13" customWidth="1"/>
    <col min="7427" max="7427" width="9.09765625" style="13" customWidth="1"/>
    <col min="7428" max="7428" width="13.3984375" style="13" customWidth="1"/>
    <col min="7429" max="7429" width="4.5" style="13" customWidth="1"/>
    <col min="7430" max="7430" width="11.59765625" style="13" customWidth="1"/>
    <col min="7431" max="7431" width="6.5" style="13" customWidth="1"/>
    <col min="7432" max="7432" width="7.19921875" style="13" customWidth="1"/>
    <col min="7433" max="7433" width="17" style="13" customWidth="1"/>
    <col min="7434" max="7434" width="2.3984375" style="13" customWidth="1"/>
    <col min="7435" max="7435" width="13" style="13" customWidth="1"/>
    <col min="7436" max="7436" width="7" style="13" customWidth="1"/>
    <col min="7437" max="7437" width="22.3984375" style="13" customWidth="1"/>
    <col min="7438" max="7438" width="5.3984375" style="13" customWidth="1"/>
    <col min="7439" max="7439" width="21" style="13" customWidth="1"/>
    <col min="7440" max="7441" width="15.5" style="13" customWidth="1"/>
    <col min="7442" max="7681" width="9" style="13"/>
    <col min="7682" max="7682" width="6.3984375" style="13" customWidth="1"/>
    <col min="7683" max="7683" width="9.09765625" style="13" customWidth="1"/>
    <col min="7684" max="7684" width="13.3984375" style="13" customWidth="1"/>
    <col min="7685" max="7685" width="4.5" style="13" customWidth="1"/>
    <col min="7686" max="7686" width="11.59765625" style="13" customWidth="1"/>
    <col min="7687" max="7687" width="6.5" style="13" customWidth="1"/>
    <col min="7688" max="7688" width="7.19921875" style="13" customWidth="1"/>
    <col min="7689" max="7689" width="17" style="13" customWidth="1"/>
    <col min="7690" max="7690" width="2.3984375" style="13" customWidth="1"/>
    <col min="7691" max="7691" width="13" style="13" customWidth="1"/>
    <col min="7692" max="7692" width="7" style="13" customWidth="1"/>
    <col min="7693" max="7693" width="22.3984375" style="13" customWidth="1"/>
    <col min="7694" max="7694" width="5.3984375" style="13" customWidth="1"/>
    <col min="7695" max="7695" width="21" style="13" customWidth="1"/>
    <col min="7696" max="7697" width="15.5" style="13" customWidth="1"/>
    <col min="7698" max="7937" width="9" style="13"/>
    <col min="7938" max="7938" width="6.3984375" style="13" customWidth="1"/>
    <col min="7939" max="7939" width="9.09765625" style="13" customWidth="1"/>
    <col min="7940" max="7940" width="13.3984375" style="13" customWidth="1"/>
    <col min="7941" max="7941" width="4.5" style="13" customWidth="1"/>
    <col min="7942" max="7942" width="11.59765625" style="13" customWidth="1"/>
    <col min="7943" max="7943" width="6.5" style="13" customWidth="1"/>
    <col min="7944" max="7944" width="7.19921875" style="13" customWidth="1"/>
    <col min="7945" max="7945" width="17" style="13" customWidth="1"/>
    <col min="7946" max="7946" width="2.3984375" style="13" customWidth="1"/>
    <col min="7947" max="7947" width="13" style="13" customWidth="1"/>
    <col min="7948" max="7948" width="7" style="13" customWidth="1"/>
    <col min="7949" max="7949" width="22.3984375" style="13" customWidth="1"/>
    <col min="7950" max="7950" width="5.3984375" style="13" customWidth="1"/>
    <col min="7951" max="7951" width="21" style="13" customWidth="1"/>
    <col min="7952" max="7953" width="15.5" style="13" customWidth="1"/>
    <col min="7954" max="8193" width="9" style="13"/>
    <col min="8194" max="8194" width="6.3984375" style="13" customWidth="1"/>
    <col min="8195" max="8195" width="9.09765625" style="13" customWidth="1"/>
    <col min="8196" max="8196" width="13.3984375" style="13" customWidth="1"/>
    <col min="8197" max="8197" width="4.5" style="13" customWidth="1"/>
    <col min="8198" max="8198" width="11.59765625" style="13" customWidth="1"/>
    <col min="8199" max="8199" width="6.5" style="13" customWidth="1"/>
    <col min="8200" max="8200" width="7.19921875" style="13" customWidth="1"/>
    <col min="8201" max="8201" width="17" style="13" customWidth="1"/>
    <col min="8202" max="8202" width="2.3984375" style="13" customWidth="1"/>
    <col min="8203" max="8203" width="13" style="13" customWidth="1"/>
    <col min="8204" max="8204" width="7" style="13" customWidth="1"/>
    <col min="8205" max="8205" width="22.3984375" style="13" customWidth="1"/>
    <col min="8206" max="8206" width="5.3984375" style="13" customWidth="1"/>
    <col min="8207" max="8207" width="21" style="13" customWidth="1"/>
    <col min="8208" max="8209" width="15.5" style="13" customWidth="1"/>
    <col min="8210" max="8449" width="9" style="13"/>
    <col min="8450" max="8450" width="6.3984375" style="13" customWidth="1"/>
    <col min="8451" max="8451" width="9.09765625" style="13" customWidth="1"/>
    <col min="8452" max="8452" width="13.3984375" style="13" customWidth="1"/>
    <col min="8453" max="8453" width="4.5" style="13" customWidth="1"/>
    <col min="8454" max="8454" width="11.59765625" style="13" customWidth="1"/>
    <col min="8455" max="8455" width="6.5" style="13" customWidth="1"/>
    <col min="8456" max="8456" width="7.19921875" style="13" customWidth="1"/>
    <col min="8457" max="8457" width="17" style="13" customWidth="1"/>
    <col min="8458" max="8458" width="2.3984375" style="13" customWidth="1"/>
    <col min="8459" max="8459" width="13" style="13" customWidth="1"/>
    <col min="8460" max="8460" width="7" style="13" customWidth="1"/>
    <col min="8461" max="8461" width="22.3984375" style="13" customWidth="1"/>
    <col min="8462" max="8462" width="5.3984375" style="13" customWidth="1"/>
    <col min="8463" max="8463" width="21" style="13" customWidth="1"/>
    <col min="8464" max="8465" width="15.5" style="13" customWidth="1"/>
    <col min="8466" max="8705" width="9" style="13"/>
    <col min="8706" max="8706" width="6.3984375" style="13" customWidth="1"/>
    <col min="8707" max="8707" width="9.09765625" style="13" customWidth="1"/>
    <col min="8708" max="8708" width="13.3984375" style="13" customWidth="1"/>
    <col min="8709" max="8709" width="4.5" style="13" customWidth="1"/>
    <col min="8710" max="8710" width="11.59765625" style="13" customWidth="1"/>
    <col min="8711" max="8711" width="6.5" style="13" customWidth="1"/>
    <col min="8712" max="8712" width="7.19921875" style="13" customWidth="1"/>
    <col min="8713" max="8713" width="17" style="13" customWidth="1"/>
    <col min="8714" max="8714" width="2.3984375" style="13" customWidth="1"/>
    <col min="8715" max="8715" width="13" style="13" customWidth="1"/>
    <col min="8716" max="8716" width="7" style="13" customWidth="1"/>
    <col min="8717" max="8717" width="22.3984375" style="13" customWidth="1"/>
    <col min="8718" max="8718" width="5.3984375" style="13" customWidth="1"/>
    <col min="8719" max="8719" width="21" style="13" customWidth="1"/>
    <col min="8720" max="8721" width="15.5" style="13" customWidth="1"/>
    <col min="8722" max="8961" width="9" style="13"/>
    <col min="8962" max="8962" width="6.3984375" style="13" customWidth="1"/>
    <col min="8963" max="8963" width="9.09765625" style="13" customWidth="1"/>
    <col min="8964" max="8964" width="13.3984375" style="13" customWidth="1"/>
    <col min="8965" max="8965" width="4.5" style="13" customWidth="1"/>
    <col min="8966" max="8966" width="11.59765625" style="13" customWidth="1"/>
    <col min="8967" max="8967" width="6.5" style="13" customWidth="1"/>
    <col min="8968" max="8968" width="7.19921875" style="13" customWidth="1"/>
    <col min="8969" max="8969" width="17" style="13" customWidth="1"/>
    <col min="8970" max="8970" width="2.3984375" style="13" customWidth="1"/>
    <col min="8971" max="8971" width="13" style="13" customWidth="1"/>
    <col min="8972" max="8972" width="7" style="13" customWidth="1"/>
    <col min="8973" max="8973" width="22.3984375" style="13" customWidth="1"/>
    <col min="8974" max="8974" width="5.3984375" style="13" customWidth="1"/>
    <col min="8975" max="8975" width="21" style="13" customWidth="1"/>
    <col min="8976" max="8977" width="15.5" style="13" customWidth="1"/>
    <col min="8978" max="9217" width="9" style="13"/>
    <col min="9218" max="9218" width="6.3984375" style="13" customWidth="1"/>
    <col min="9219" max="9219" width="9.09765625" style="13" customWidth="1"/>
    <col min="9220" max="9220" width="13.3984375" style="13" customWidth="1"/>
    <col min="9221" max="9221" width="4.5" style="13" customWidth="1"/>
    <col min="9222" max="9222" width="11.59765625" style="13" customWidth="1"/>
    <col min="9223" max="9223" width="6.5" style="13" customWidth="1"/>
    <col min="9224" max="9224" width="7.19921875" style="13" customWidth="1"/>
    <col min="9225" max="9225" width="17" style="13" customWidth="1"/>
    <col min="9226" max="9226" width="2.3984375" style="13" customWidth="1"/>
    <col min="9227" max="9227" width="13" style="13" customWidth="1"/>
    <col min="9228" max="9228" width="7" style="13" customWidth="1"/>
    <col min="9229" max="9229" width="22.3984375" style="13" customWidth="1"/>
    <col min="9230" max="9230" width="5.3984375" style="13" customWidth="1"/>
    <col min="9231" max="9231" width="21" style="13" customWidth="1"/>
    <col min="9232" max="9233" width="15.5" style="13" customWidth="1"/>
    <col min="9234" max="9473" width="9" style="13"/>
    <col min="9474" max="9474" width="6.3984375" style="13" customWidth="1"/>
    <col min="9475" max="9475" width="9.09765625" style="13" customWidth="1"/>
    <col min="9476" max="9476" width="13.3984375" style="13" customWidth="1"/>
    <col min="9477" max="9477" width="4.5" style="13" customWidth="1"/>
    <col min="9478" max="9478" width="11.59765625" style="13" customWidth="1"/>
    <col min="9479" max="9479" width="6.5" style="13" customWidth="1"/>
    <col min="9480" max="9480" width="7.19921875" style="13" customWidth="1"/>
    <col min="9481" max="9481" width="17" style="13" customWidth="1"/>
    <col min="9482" max="9482" width="2.3984375" style="13" customWidth="1"/>
    <col min="9483" max="9483" width="13" style="13" customWidth="1"/>
    <col min="9484" max="9484" width="7" style="13" customWidth="1"/>
    <col min="9485" max="9485" width="22.3984375" style="13" customWidth="1"/>
    <col min="9486" max="9486" width="5.3984375" style="13" customWidth="1"/>
    <col min="9487" max="9487" width="21" style="13" customWidth="1"/>
    <col min="9488" max="9489" width="15.5" style="13" customWidth="1"/>
    <col min="9490" max="9729" width="9" style="13"/>
    <col min="9730" max="9730" width="6.3984375" style="13" customWidth="1"/>
    <col min="9731" max="9731" width="9.09765625" style="13" customWidth="1"/>
    <col min="9732" max="9732" width="13.3984375" style="13" customWidth="1"/>
    <col min="9733" max="9733" width="4.5" style="13" customWidth="1"/>
    <col min="9734" max="9734" width="11.59765625" style="13" customWidth="1"/>
    <col min="9735" max="9735" width="6.5" style="13" customWidth="1"/>
    <col min="9736" max="9736" width="7.19921875" style="13" customWidth="1"/>
    <col min="9737" max="9737" width="17" style="13" customWidth="1"/>
    <col min="9738" max="9738" width="2.3984375" style="13" customWidth="1"/>
    <col min="9739" max="9739" width="13" style="13" customWidth="1"/>
    <col min="9740" max="9740" width="7" style="13" customWidth="1"/>
    <col min="9741" max="9741" width="22.3984375" style="13" customWidth="1"/>
    <col min="9742" max="9742" width="5.3984375" style="13" customWidth="1"/>
    <col min="9743" max="9743" width="21" style="13" customWidth="1"/>
    <col min="9744" max="9745" width="15.5" style="13" customWidth="1"/>
    <col min="9746" max="9985" width="9" style="13"/>
    <col min="9986" max="9986" width="6.3984375" style="13" customWidth="1"/>
    <col min="9987" max="9987" width="9.09765625" style="13" customWidth="1"/>
    <col min="9988" max="9988" width="13.3984375" style="13" customWidth="1"/>
    <col min="9989" max="9989" width="4.5" style="13" customWidth="1"/>
    <col min="9990" max="9990" width="11.59765625" style="13" customWidth="1"/>
    <col min="9991" max="9991" width="6.5" style="13" customWidth="1"/>
    <col min="9992" max="9992" width="7.19921875" style="13" customWidth="1"/>
    <col min="9993" max="9993" width="17" style="13" customWidth="1"/>
    <col min="9994" max="9994" width="2.3984375" style="13" customWidth="1"/>
    <col min="9995" max="9995" width="13" style="13" customWidth="1"/>
    <col min="9996" max="9996" width="7" style="13" customWidth="1"/>
    <col min="9997" max="9997" width="22.3984375" style="13" customWidth="1"/>
    <col min="9998" max="9998" width="5.3984375" style="13" customWidth="1"/>
    <col min="9999" max="9999" width="21" style="13" customWidth="1"/>
    <col min="10000" max="10001" width="15.5" style="13" customWidth="1"/>
    <col min="10002" max="10241" width="9" style="13"/>
    <col min="10242" max="10242" width="6.3984375" style="13" customWidth="1"/>
    <col min="10243" max="10243" width="9.09765625" style="13" customWidth="1"/>
    <col min="10244" max="10244" width="13.3984375" style="13" customWidth="1"/>
    <col min="10245" max="10245" width="4.5" style="13" customWidth="1"/>
    <col min="10246" max="10246" width="11.59765625" style="13" customWidth="1"/>
    <col min="10247" max="10247" width="6.5" style="13" customWidth="1"/>
    <col min="10248" max="10248" width="7.19921875" style="13" customWidth="1"/>
    <col min="10249" max="10249" width="17" style="13" customWidth="1"/>
    <col min="10250" max="10250" width="2.3984375" style="13" customWidth="1"/>
    <col min="10251" max="10251" width="13" style="13" customWidth="1"/>
    <col min="10252" max="10252" width="7" style="13" customWidth="1"/>
    <col min="10253" max="10253" width="22.3984375" style="13" customWidth="1"/>
    <col min="10254" max="10254" width="5.3984375" style="13" customWidth="1"/>
    <col min="10255" max="10255" width="21" style="13" customWidth="1"/>
    <col min="10256" max="10257" width="15.5" style="13" customWidth="1"/>
    <col min="10258" max="10497" width="9" style="13"/>
    <col min="10498" max="10498" width="6.3984375" style="13" customWidth="1"/>
    <col min="10499" max="10499" width="9.09765625" style="13" customWidth="1"/>
    <col min="10500" max="10500" width="13.3984375" style="13" customWidth="1"/>
    <col min="10501" max="10501" width="4.5" style="13" customWidth="1"/>
    <col min="10502" max="10502" width="11.59765625" style="13" customWidth="1"/>
    <col min="10503" max="10503" width="6.5" style="13" customWidth="1"/>
    <col min="10504" max="10504" width="7.19921875" style="13" customWidth="1"/>
    <col min="10505" max="10505" width="17" style="13" customWidth="1"/>
    <col min="10506" max="10506" width="2.3984375" style="13" customWidth="1"/>
    <col min="10507" max="10507" width="13" style="13" customWidth="1"/>
    <col min="10508" max="10508" width="7" style="13" customWidth="1"/>
    <col min="10509" max="10509" width="22.3984375" style="13" customWidth="1"/>
    <col min="10510" max="10510" width="5.3984375" style="13" customWidth="1"/>
    <col min="10511" max="10511" width="21" style="13" customWidth="1"/>
    <col min="10512" max="10513" width="15.5" style="13" customWidth="1"/>
    <col min="10514" max="10753" width="9" style="13"/>
    <col min="10754" max="10754" width="6.3984375" style="13" customWidth="1"/>
    <col min="10755" max="10755" width="9.09765625" style="13" customWidth="1"/>
    <col min="10756" max="10756" width="13.3984375" style="13" customWidth="1"/>
    <col min="10757" max="10757" width="4.5" style="13" customWidth="1"/>
    <col min="10758" max="10758" width="11.59765625" style="13" customWidth="1"/>
    <col min="10759" max="10759" width="6.5" style="13" customWidth="1"/>
    <col min="10760" max="10760" width="7.19921875" style="13" customWidth="1"/>
    <col min="10761" max="10761" width="17" style="13" customWidth="1"/>
    <col min="10762" max="10762" width="2.3984375" style="13" customWidth="1"/>
    <col min="10763" max="10763" width="13" style="13" customWidth="1"/>
    <col min="10764" max="10764" width="7" style="13" customWidth="1"/>
    <col min="10765" max="10765" width="22.3984375" style="13" customWidth="1"/>
    <col min="10766" max="10766" width="5.3984375" style="13" customWidth="1"/>
    <col min="10767" max="10767" width="21" style="13" customWidth="1"/>
    <col min="10768" max="10769" width="15.5" style="13" customWidth="1"/>
    <col min="10770" max="11009" width="9" style="13"/>
    <col min="11010" max="11010" width="6.3984375" style="13" customWidth="1"/>
    <col min="11011" max="11011" width="9.09765625" style="13" customWidth="1"/>
    <col min="11012" max="11012" width="13.3984375" style="13" customWidth="1"/>
    <col min="11013" max="11013" width="4.5" style="13" customWidth="1"/>
    <col min="11014" max="11014" width="11.59765625" style="13" customWidth="1"/>
    <col min="11015" max="11015" width="6.5" style="13" customWidth="1"/>
    <col min="11016" max="11016" width="7.19921875" style="13" customWidth="1"/>
    <col min="11017" max="11017" width="17" style="13" customWidth="1"/>
    <col min="11018" max="11018" width="2.3984375" style="13" customWidth="1"/>
    <col min="11019" max="11019" width="13" style="13" customWidth="1"/>
    <col min="11020" max="11020" width="7" style="13" customWidth="1"/>
    <col min="11021" max="11021" width="22.3984375" style="13" customWidth="1"/>
    <col min="11022" max="11022" width="5.3984375" style="13" customWidth="1"/>
    <col min="11023" max="11023" width="21" style="13" customWidth="1"/>
    <col min="11024" max="11025" width="15.5" style="13" customWidth="1"/>
    <col min="11026" max="11265" width="9" style="13"/>
    <col min="11266" max="11266" width="6.3984375" style="13" customWidth="1"/>
    <col min="11267" max="11267" width="9.09765625" style="13" customWidth="1"/>
    <col min="11268" max="11268" width="13.3984375" style="13" customWidth="1"/>
    <col min="11269" max="11269" width="4.5" style="13" customWidth="1"/>
    <col min="11270" max="11270" width="11.59765625" style="13" customWidth="1"/>
    <col min="11271" max="11271" width="6.5" style="13" customWidth="1"/>
    <col min="11272" max="11272" width="7.19921875" style="13" customWidth="1"/>
    <col min="11273" max="11273" width="17" style="13" customWidth="1"/>
    <col min="11274" max="11274" width="2.3984375" style="13" customWidth="1"/>
    <col min="11275" max="11275" width="13" style="13" customWidth="1"/>
    <col min="11276" max="11276" width="7" style="13" customWidth="1"/>
    <col min="11277" max="11277" width="22.3984375" style="13" customWidth="1"/>
    <col min="11278" max="11278" width="5.3984375" style="13" customWidth="1"/>
    <col min="11279" max="11279" width="21" style="13" customWidth="1"/>
    <col min="11280" max="11281" width="15.5" style="13" customWidth="1"/>
    <col min="11282" max="11521" width="9" style="13"/>
    <col min="11522" max="11522" width="6.3984375" style="13" customWidth="1"/>
    <col min="11523" max="11523" width="9.09765625" style="13" customWidth="1"/>
    <col min="11524" max="11524" width="13.3984375" style="13" customWidth="1"/>
    <col min="11525" max="11525" width="4.5" style="13" customWidth="1"/>
    <col min="11526" max="11526" width="11.59765625" style="13" customWidth="1"/>
    <col min="11527" max="11527" width="6.5" style="13" customWidth="1"/>
    <col min="11528" max="11528" width="7.19921875" style="13" customWidth="1"/>
    <col min="11529" max="11529" width="17" style="13" customWidth="1"/>
    <col min="11530" max="11530" width="2.3984375" style="13" customWidth="1"/>
    <col min="11531" max="11531" width="13" style="13" customWidth="1"/>
    <col min="11532" max="11532" width="7" style="13" customWidth="1"/>
    <col min="11533" max="11533" width="22.3984375" style="13" customWidth="1"/>
    <col min="11534" max="11534" width="5.3984375" style="13" customWidth="1"/>
    <col min="11535" max="11535" width="21" style="13" customWidth="1"/>
    <col min="11536" max="11537" width="15.5" style="13" customWidth="1"/>
    <col min="11538" max="11777" width="9" style="13"/>
    <col min="11778" max="11778" width="6.3984375" style="13" customWidth="1"/>
    <col min="11779" max="11779" width="9.09765625" style="13" customWidth="1"/>
    <col min="11780" max="11780" width="13.3984375" style="13" customWidth="1"/>
    <col min="11781" max="11781" width="4.5" style="13" customWidth="1"/>
    <col min="11782" max="11782" width="11.59765625" style="13" customWidth="1"/>
    <col min="11783" max="11783" width="6.5" style="13" customWidth="1"/>
    <col min="11784" max="11784" width="7.19921875" style="13" customWidth="1"/>
    <col min="11785" max="11785" width="17" style="13" customWidth="1"/>
    <col min="11786" max="11786" width="2.3984375" style="13" customWidth="1"/>
    <col min="11787" max="11787" width="13" style="13" customWidth="1"/>
    <col min="11788" max="11788" width="7" style="13" customWidth="1"/>
    <col min="11789" max="11789" width="22.3984375" style="13" customWidth="1"/>
    <col min="11790" max="11790" width="5.3984375" style="13" customWidth="1"/>
    <col min="11791" max="11791" width="21" style="13" customWidth="1"/>
    <col min="11792" max="11793" width="15.5" style="13" customWidth="1"/>
    <col min="11794" max="12033" width="9" style="13"/>
    <col min="12034" max="12034" width="6.3984375" style="13" customWidth="1"/>
    <col min="12035" max="12035" width="9.09765625" style="13" customWidth="1"/>
    <col min="12036" max="12036" width="13.3984375" style="13" customWidth="1"/>
    <col min="12037" max="12037" width="4.5" style="13" customWidth="1"/>
    <col min="12038" max="12038" width="11.59765625" style="13" customWidth="1"/>
    <col min="12039" max="12039" width="6.5" style="13" customWidth="1"/>
    <col min="12040" max="12040" width="7.19921875" style="13" customWidth="1"/>
    <col min="12041" max="12041" width="17" style="13" customWidth="1"/>
    <col min="12042" max="12042" width="2.3984375" style="13" customWidth="1"/>
    <col min="12043" max="12043" width="13" style="13" customWidth="1"/>
    <col min="12044" max="12044" width="7" style="13" customWidth="1"/>
    <col min="12045" max="12045" width="22.3984375" style="13" customWidth="1"/>
    <col min="12046" max="12046" width="5.3984375" style="13" customWidth="1"/>
    <col min="12047" max="12047" width="21" style="13" customWidth="1"/>
    <col min="12048" max="12049" width="15.5" style="13" customWidth="1"/>
    <col min="12050" max="12289" width="9" style="13"/>
    <col min="12290" max="12290" width="6.3984375" style="13" customWidth="1"/>
    <col min="12291" max="12291" width="9.09765625" style="13" customWidth="1"/>
    <col min="12292" max="12292" width="13.3984375" style="13" customWidth="1"/>
    <col min="12293" max="12293" width="4.5" style="13" customWidth="1"/>
    <col min="12294" max="12294" width="11.59765625" style="13" customWidth="1"/>
    <col min="12295" max="12295" width="6.5" style="13" customWidth="1"/>
    <col min="12296" max="12296" width="7.19921875" style="13" customWidth="1"/>
    <col min="12297" max="12297" width="17" style="13" customWidth="1"/>
    <col min="12298" max="12298" width="2.3984375" style="13" customWidth="1"/>
    <col min="12299" max="12299" width="13" style="13" customWidth="1"/>
    <col min="12300" max="12300" width="7" style="13" customWidth="1"/>
    <col min="12301" max="12301" width="22.3984375" style="13" customWidth="1"/>
    <col min="12302" max="12302" width="5.3984375" style="13" customWidth="1"/>
    <col min="12303" max="12303" width="21" style="13" customWidth="1"/>
    <col min="12304" max="12305" width="15.5" style="13" customWidth="1"/>
    <col min="12306" max="12545" width="9" style="13"/>
    <col min="12546" max="12546" width="6.3984375" style="13" customWidth="1"/>
    <col min="12547" max="12547" width="9.09765625" style="13" customWidth="1"/>
    <col min="12548" max="12548" width="13.3984375" style="13" customWidth="1"/>
    <col min="12549" max="12549" width="4.5" style="13" customWidth="1"/>
    <col min="12550" max="12550" width="11.59765625" style="13" customWidth="1"/>
    <col min="12551" max="12551" width="6.5" style="13" customWidth="1"/>
    <col min="12552" max="12552" width="7.19921875" style="13" customWidth="1"/>
    <col min="12553" max="12553" width="17" style="13" customWidth="1"/>
    <col min="12554" max="12554" width="2.3984375" style="13" customWidth="1"/>
    <col min="12555" max="12555" width="13" style="13" customWidth="1"/>
    <col min="12556" max="12556" width="7" style="13" customWidth="1"/>
    <col min="12557" max="12557" width="22.3984375" style="13" customWidth="1"/>
    <col min="12558" max="12558" width="5.3984375" style="13" customWidth="1"/>
    <col min="12559" max="12559" width="21" style="13" customWidth="1"/>
    <col min="12560" max="12561" width="15.5" style="13" customWidth="1"/>
    <col min="12562" max="12801" width="9" style="13"/>
    <col min="12802" max="12802" width="6.3984375" style="13" customWidth="1"/>
    <col min="12803" max="12803" width="9.09765625" style="13" customWidth="1"/>
    <col min="12804" max="12804" width="13.3984375" style="13" customWidth="1"/>
    <col min="12805" max="12805" width="4.5" style="13" customWidth="1"/>
    <col min="12806" max="12806" width="11.59765625" style="13" customWidth="1"/>
    <col min="12807" max="12807" width="6.5" style="13" customWidth="1"/>
    <col min="12808" max="12808" width="7.19921875" style="13" customWidth="1"/>
    <col min="12809" max="12809" width="17" style="13" customWidth="1"/>
    <col min="12810" max="12810" width="2.3984375" style="13" customWidth="1"/>
    <col min="12811" max="12811" width="13" style="13" customWidth="1"/>
    <col min="12812" max="12812" width="7" style="13" customWidth="1"/>
    <col min="12813" max="12813" width="22.3984375" style="13" customWidth="1"/>
    <col min="12814" max="12814" width="5.3984375" style="13" customWidth="1"/>
    <col min="12815" max="12815" width="21" style="13" customWidth="1"/>
    <col min="12816" max="12817" width="15.5" style="13" customWidth="1"/>
    <col min="12818" max="13057" width="9" style="13"/>
    <col min="13058" max="13058" width="6.3984375" style="13" customWidth="1"/>
    <col min="13059" max="13059" width="9.09765625" style="13" customWidth="1"/>
    <col min="13060" max="13060" width="13.3984375" style="13" customWidth="1"/>
    <col min="13061" max="13061" width="4.5" style="13" customWidth="1"/>
    <col min="13062" max="13062" width="11.59765625" style="13" customWidth="1"/>
    <col min="13063" max="13063" width="6.5" style="13" customWidth="1"/>
    <col min="13064" max="13064" width="7.19921875" style="13" customWidth="1"/>
    <col min="13065" max="13065" width="17" style="13" customWidth="1"/>
    <col min="13066" max="13066" width="2.3984375" style="13" customWidth="1"/>
    <col min="13067" max="13067" width="13" style="13" customWidth="1"/>
    <col min="13068" max="13068" width="7" style="13" customWidth="1"/>
    <col min="13069" max="13069" width="22.3984375" style="13" customWidth="1"/>
    <col min="13070" max="13070" width="5.3984375" style="13" customWidth="1"/>
    <col min="13071" max="13071" width="21" style="13" customWidth="1"/>
    <col min="13072" max="13073" width="15.5" style="13" customWidth="1"/>
    <col min="13074" max="13313" width="9" style="13"/>
    <col min="13314" max="13314" width="6.3984375" style="13" customWidth="1"/>
    <col min="13315" max="13315" width="9.09765625" style="13" customWidth="1"/>
    <col min="13316" max="13316" width="13.3984375" style="13" customWidth="1"/>
    <col min="13317" max="13317" width="4.5" style="13" customWidth="1"/>
    <col min="13318" max="13318" width="11.59765625" style="13" customWidth="1"/>
    <col min="13319" max="13319" width="6.5" style="13" customWidth="1"/>
    <col min="13320" max="13320" width="7.19921875" style="13" customWidth="1"/>
    <col min="13321" max="13321" width="17" style="13" customWidth="1"/>
    <col min="13322" max="13322" width="2.3984375" style="13" customWidth="1"/>
    <col min="13323" max="13323" width="13" style="13" customWidth="1"/>
    <col min="13324" max="13324" width="7" style="13" customWidth="1"/>
    <col min="13325" max="13325" width="22.3984375" style="13" customWidth="1"/>
    <col min="13326" max="13326" width="5.3984375" style="13" customWidth="1"/>
    <col min="13327" max="13327" width="21" style="13" customWidth="1"/>
    <col min="13328" max="13329" width="15.5" style="13" customWidth="1"/>
    <col min="13330" max="13569" width="9" style="13"/>
    <col min="13570" max="13570" width="6.3984375" style="13" customWidth="1"/>
    <col min="13571" max="13571" width="9.09765625" style="13" customWidth="1"/>
    <col min="13572" max="13572" width="13.3984375" style="13" customWidth="1"/>
    <col min="13573" max="13573" width="4.5" style="13" customWidth="1"/>
    <col min="13574" max="13574" width="11.59765625" style="13" customWidth="1"/>
    <col min="13575" max="13575" width="6.5" style="13" customWidth="1"/>
    <col min="13576" max="13576" width="7.19921875" style="13" customWidth="1"/>
    <col min="13577" max="13577" width="17" style="13" customWidth="1"/>
    <col min="13578" max="13578" width="2.3984375" style="13" customWidth="1"/>
    <col min="13579" max="13579" width="13" style="13" customWidth="1"/>
    <col min="13580" max="13580" width="7" style="13" customWidth="1"/>
    <col min="13581" max="13581" width="22.3984375" style="13" customWidth="1"/>
    <col min="13582" max="13582" width="5.3984375" style="13" customWidth="1"/>
    <col min="13583" max="13583" width="21" style="13" customWidth="1"/>
    <col min="13584" max="13585" width="15.5" style="13" customWidth="1"/>
    <col min="13586" max="13825" width="9" style="13"/>
    <col min="13826" max="13826" width="6.3984375" style="13" customWidth="1"/>
    <col min="13827" max="13827" width="9.09765625" style="13" customWidth="1"/>
    <col min="13828" max="13828" width="13.3984375" style="13" customWidth="1"/>
    <col min="13829" max="13829" width="4.5" style="13" customWidth="1"/>
    <col min="13830" max="13830" width="11.59765625" style="13" customWidth="1"/>
    <col min="13831" max="13831" width="6.5" style="13" customWidth="1"/>
    <col min="13832" max="13832" width="7.19921875" style="13" customWidth="1"/>
    <col min="13833" max="13833" width="17" style="13" customWidth="1"/>
    <col min="13834" max="13834" width="2.3984375" style="13" customWidth="1"/>
    <col min="13835" max="13835" width="13" style="13" customWidth="1"/>
    <col min="13836" max="13836" width="7" style="13" customWidth="1"/>
    <col min="13837" max="13837" width="22.3984375" style="13" customWidth="1"/>
    <col min="13838" max="13838" width="5.3984375" style="13" customWidth="1"/>
    <col min="13839" max="13839" width="21" style="13" customWidth="1"/>
    <col min="13840" max="13841" width="15.5" style="13" customWidth="1"/>
    <col min="13842" max="14081" width="9" style="13"/>
    <col min="14082" max="14082" width="6.3984375" style="13" customWidth="1"/>
    <col min="14083" max="14083" width="9.09765625" style="13" customWidth="1"/>
    <col min="14084" max="14084" width="13.3984375" style="13" customWidth="1"/>
    <col min="14085" max="14085" width="4.5" style="13" customWidth="1"/>
    <col min="14086" max="14086" width="11.59765625" style="13" customWidth="1"/>
    <col min="14087" max="14087" width="6.5" style="13" customWidth="1"/>
    <col min="14088" max="14088" width="7.19921875" style="13" customWidth="1"/>
    <col min="14089" max="14089" width="17" style="13" customWidth="1"/>
    <col min="14090" max="14090" width="2.3984375" style="13" customWidth="1"/>
    <col min="14091" max="14091" width="13" style="13" customWidth="1"/>
    <col min="14092" max="14092" width="7" style="13" customWidth="1"/>
    <col min="14093" max="14093" width="22.3984375" style="13" customWidth="1"/>
    <col min="14094" max="14094" width="5.3984375" style="13" customWidth="1"/>
    <col min="14095" max="14095" width="21" style="13" customWidth="1"/>
    <col min="14096" max="14097" width="15.5" style="13" customWidth="1"/>
    <col min="14098" max="14337" width="9" style="13"/>
    <col min="14338" max="14338" width="6.3984375" style="13" customWidth="1"/>
    <col min="14339" max="14339" width="9.09765625" style="13" customWidth="1"/>
    <col min="14340" max="14340" width="13.3984375" style="13" customWidth="1"/>
    <col min="14341" max="14341" width="4.5" style="13" customWidth="1"/>
    <col min="14342" max="14342" width="11.59765625" style="13" customWidth="1"/>
    <col min="14343" max="14343" width="6.5" style="13" customWidth="1"/>
    <col min="14344" max="14344" width="7.19921875" style="13" customWidth="1"/>
    <col min="14345" max="14345" width="17" style="13" customWidth="1"/>
    <col min="14346" max="14346" width="2.3984375" style="13" customWidth="1"/>
    <col min="14347" max="14347" width="13" style="13" customWidth="1"/>
    <col min="14348" max="14348" width="7" style="13" customWidth="1"/>
    <col min="14349" max="14349" width="22.3984375" style="13" customWidth="1"/>
    <col min="14350" max="14350" width="5.3984375" style="13" customWidth="1"/>
    <col min="14351" max="14351" width="21" style="13" customWidth="1"/>
    <col min="14352" max="14353" width="15.5" style="13" customWidth="1"/>
    <col min="14354" max="14593" width="9" style="13"/>
    <col min="14594" max="14594" width="6.3984375" style="13" customWidth="1"/>
    <col min="14595" max="14595" width="9.09765625" style="13" customWidth="1"/>
    <col min="14596" max="14596" width="13.3984375" style="13" customWidth="1"/>
    <col min="14597" max="14597" width="4.5" style="13" customWidth="1"/>
    <col min="14598" max="14598" width="11.59765625" style="13" customWidth="1"/>
    <col min="14599" max="14599" width="6.5" style="13" customWidth="1"/>
    <col min="14600" max="14600" width="7.19921875" style="13" customWidth="1"/>
    <col min="14601" max="14601" width="17" style="13" customWidth="1"/>
    <col min="14602" max="14602" width="2.3984375" style="13" customWidth="1"/>
    <col min="14603" max="14603" width="13" style="13" customWidth="1"/>
    <col min="14604" max="14604" width="7" style="13" customWidth="1"/>
    <col min="14605" max="14605" width="22.3984375" style="13" customWidth="1"/>
    <col min="14606" max="14606" width="5.3984375" style="13" customWidth="1"/>
    <col min="14607" max="14607" width="21" style="13" customWidth="1"/>
    <col min="14608" max="14609" width="15.5" style="13" customWidth="1"/>
    <col min="14610" max="14849" width="9" style="13"/>
    <col min="14850" max="14850" width="6.3984375" style="13" customWidth="1"/>
    <col min="14851" max="14851" width="9.09765625" style="13" customWidth="1"/>
    <col min="14852" max="14852" width="13.3984375" style="13" customWidth="1"/>
    <col min="14853" max="14853" width="4.5" style="13" customWidth="1"/>
    <col min="14854" max="14854" width="11.59765625" style="13" customWidth="1"/>
    <col min="14855" max="14855" width="6.5" style="13" customWidth="1"/>
    <col min="14856" max="14856" width="7.19921875" style="13" customWidth="1"/>
    <col min="14857" max="14857" width="17" style="13" customWidth="1"/>
    <col min="14858" max="14858" width="2.3984375" style="13" customWidth="1"/>
    <col min="14859" max="14859" width="13" style="13" customWidth="1"/>
    <col min="14860" max="14860" width="7" style="13" customWidth="1"/>
    <col min="14861" max="14861" width="22.3984375" style="13" customWidth="1"/>
    <col min="14862" max="14862" width="5.3984375" style="13" customWidth="1"/>
    <col min="14863" max="14863" width="21" style="13" customWidth="1"/>
    <col min="14864" max="14865" width="15.5" style="13" customWidth="1"/>
    <col min="14866" max="15105" width="9" style="13"/>
    <col min="15106" max="15106" width="6.3984375" style="13" customWidth="1"/>
    <col min="15107" max="15107" width="9.09765625" style="13" customWidth="1"/>
    <col min="15108" max="15108" width="13.3984375" style="13" customWidth="1"/>
    <col min="15109" max="15109" width="4.5" style="13" customWidth="1"/>
    <col min="15110" max="15110" width="11.59765625" style="13" customWidth="1"/>
    <col min="15111" max="15111" width="6.5" style="13" customWidth="1"/>
    <col min="15112" max="15112" width="7.19921875" style="13" customWidth="1"/>
    <col min="15113" max="15113" width="17" style="13" customWidth="1"/>
    <col min="15114" max="15114" width="2.3984375" style="13" customWidth="1"/>
    <col min="15115" max="15115" width="13" style="13" customWidth="1"/>
    <col min="15116" max="15116" width="7" style="13" customWidth="1"/>
    <col min="15117" max="15117" width="22.3984375" style="13" customWidth="1"/>
    <col min="15118" max="15118" width="5.3984375" style="13" customWidth="1"/>
    <col min="15119" max="15119" width="21" style="13" customWidth="1"/>
    <col min="15120" max="15121" width="15.5" style="13" customWidth="1"/>
    <col min="15122" max="15361" width="9" style="13"/>
    <col min="15362" max="15362" width="6.3984375" style="13" customWidth="1"/>
    <col min="15363" max="15363" width="9.09765625" style="13" customWidth="1"/>
    <col min="15364" max="15364" width="13.3984375" style="13" customWidth="1"/>
    <col min="15365" max="15365" width="4.5" style="13" customWidth="1"/>
    <col min="15366" max="15366" width="11.59765625" style="13" customWidth="1"/>
    <col min="15367" max="15367" width="6.5" style="13" customWidth="1"/>
    <col min="15368" max="15368" width="7.19921875" style="13" customWidth="1"/>
    <col min="15369" max="15369" width="17" style="13" customWidth="1"/>
    <col min="15370" max="15370" width="2.3984375" style="13" customWidth="1"/>
    <col min="15371" max="15371" width="13" style="13" customWidth="1"/>
    <col min="15372" max="15372" width="7" style="13" customWidth="1"/>
    <col min="15373" max="15373" width="22.3984375" style="13" customWidth="1"/>
    <col min="15374" max="15374" width="5.3984375" style="13" customWidth="1"/>
    <col min="15375" max="15375" width="21" style="13" customWidth="1"/>
    <col min="15376" max="15377" width="15.5" style="13" customWidth="1"/>
    <col min="15378" max="15617" width="9" style="13"/>
    <col min="15618" max="15618" width="6.3984375" style="13" customWidth="1"/>
    <col min="15619" max="15619" width="9.09765625" style="13" customWidth="1"/>
    <col min="15620" max="15620" width="13.3984375" style="13" customWidth="1"/>
    <col min="15621" max="15621" width="4.5" style="13" customWidth="1"/>
    <col min="15622" max="15622" width="11.59765625" style="13" customWidth="1"/>
    <col min="15623" max="15623" width="6.5" style="13" customWidth="1"/>
    <col min="15624" max="15624" width="7.19921875" style="13" customWidth="1"/>
    <col min="15625" max="15625" width="17" style="13" customWidth="1"/>
    <col min="15626" max="15626" width="2.3984375" style="13" customWidth="1"/>
    <col min="15627" max="15627" width="13" style="13" customWidth="1"/>
    <col min="15628" max="15628" width="7" style="13" customWidth="1"/>
    <col min="15629" max="15629" width="22.3984375" style="13" customWidth="1"/>
    <col min="15630" max="15630" width="5.3984375" style="13" customWidth="1"/>
    <col min="15631" max="15631" width="21" style="13" customWidth="1"/>
    <col min="15632" max="15633" width="15.5" style="13" customWidth="1"/>
    <col min="15634" max="15873" width="9" style="13"/>
    <col min="15874" max="15874" width="6.3984375" style="13" customWidth="1"/>
    <col min="15875" max="15875" width="9.09765625" style="13" customWidth="1"/>
    <col min="15876" max="15876" width="13.3984375" style="13" customWidth="1"/>
    <col min="15877" max="15877" width="4.5" style="13" customWidth="1"/>
    <col min="15878" max="15878" width="11.59765625" style="13" customWidth="1"/>
    <col min="15879" max="15879" width="6.5" style="13" customWidth="1"/>
    <col min="15880" max="15880" width="7.19921875" style="13" customWidth="1"/>
    <col min="15881" max="15881" width="17" style="13" customWidth="1"/>
    <col min="15882" max="15882" width="2.3984375" style="13" customWidth="1"/>
    <col min="15883" max="15883" width="13" style="13" customWidth="1"/>
    <col min="15884" max="15884" width="7" style="13" customWidth="1"/>
    <col min="15885" max="15885" width="22.3984375" style="13" customWidth="1"/>
    <col min="15886" max="15886" width="5.3984375" style="13" customWidth="1"/>
    <col min="15887" max="15887" width="21" style="13" customWidth="1"/>
    <col min="15888" max="15889" width="15.5" style="13" customWidth="1"/>
    <col min="15890" max="16129" width="9" style="13"/>
    <col min="16130" max="16130" width="6.3984375" style="13" customWidth="1"/>
    <col min="16131" max="16131" width="9.09765625" style="13" customWidth="1"/>
    <col min="16132" max="16132" width="13.3984375" style="13" customWidth="1"/>
    <col min="16133" max="16133" width="4.5" style="13" customWidth="1"/>
    <col min="16134" max="16134" width="11.59765625" style="13" customWidth="1"/>
    <col min="16135" max="16135" width="6.5" style="13" customWidth="1"/>
    <col min="16136" max="16136" width="7.19921875" style="13" customWidth="1"/>
    <col min="16137" max="16137" width="17" style="13" customWidth="1"/>
    <col min="16138" max="16138" width="2.3984375" style="13" customWidth="1"/>
    <col min="16139" max="16139" width="13" style="13" customWidth="1"/>
    <col min="16140" max="16140" width="7" style="13" customWidth="1"/>
    <col min="16141" max="16141" width="22.3984375" style="13" customWidth="1"/>
    <col min="16142" max="16142" width="5.3984375" style="13" customWidth="1"/>
    <col min="16143" max="16143" width="21" style="13" customWidth="1"/>
    <col min="16144" max="16145" width="15.5" style="13" customWidth="1"/>
    <col min="16146" max="16384" width="9" style="13"/>
  </cols>
  <sheetData>
    <row r="1" spans="2:19" ht="19.95" customHeight="1">
      <c r="B1" s="13" t="str">
        <f>'リレー名簿（当日名簿変更はここ）'!A2</f>
        <v>令和4年度なんじょうカップ</v>
      </c>
      <c r="C1" s="91"/>
      <c r="D1" s="20"/>
      <c r="E1" s="20"/>
      <c r="F1" s="20"/>
      <c r="G1" s="20"/>
      <c r="H1" s="20"/>
      <c r="J1" s="20"/>
      <c r="K1" s="228" t="str">
        <f>B1</f>
        <v>令和4年度なんじょうカップ</v>
      </c>
      <c r="L1" s="228"/>
      <c r="M1" s="228"/>
      <c r="N1" s="228"/>
      <c r="O1" s="228"/>
      <c r="P1" s="228"/>
      <c r="Q1" s="228"/>
    </row>
    <row r="2" spans="2:19" ht="28.5" customHeight="1">
      <c r="C2" s="222" t="s">
        <v>28</v>
      </c>
      <c r="D2" s="222"/>
      <c r="E2" s="222"/>
      <c r="F2" s="222"/>
      <c r="G2" s="222"/>
      <c r="H2" s="222"/>
      <c r="I2" s="222"/>
      <c r="J2" s="21"/>
      <c r="K2" s="228" t="s">
        <v>28</v>
      </c>
      <c r="L2" s="228"/>
      <c r="M2" s="228"/>
      <c r="N2" s="228"/>
      <c r="O2" s="228"/>
      <c r="P2" s="228"/>
      <c r="Q2" s="228"/>
    </row>
    <row r="3" spans="2:19" ht="28.5" hidden="1" customHeight="1">
      <c r="C3" s="12"/>
      <c r="D3" s="12"/>
      <c r="E3" s="12"/>
      <c r="F3" s="12"/>
      <c r="G3" s="12"/>
      <c r="H3" s="12"/>
      <c r="J3" s="21"/>
      <c r="L3" s="34"/>
      <c r="M3" s="229"/>
      <c r="N3" s="229"/>
      <c r="O3" s="229"/>
      <c r="P3" s="229"/>
      <c r="Q3" s="229"/>
    </row>
    <row r="4" spans="2:19" ht="28.5" hidden="1" customHeight="1">
      <c r="C4" s="12"/>
      <c r="D4" s="12"/>
      <c r="E4" s="12"/>
      <c r="F4" s="12"/>
      <c r="G4" s="12"/>
      <c r="H4" s="12"/>
      <c r="J4" s="21"/>
      <c r="L4" s="34"/>
      <c r="M4" s="229"/>
      <c r="N4" s="229"/>
      <c r="O4" s="229"/>
      <c r="P4" s="229"/>
      <c r="Q4" s="229"/>
    </row>
    <row r="5" spans="2:19" ht="8.25" customHeight="1"/>
    <row r="6" spans="2:19" ht="31.2" customHeight="1" thickBot="1">
      <c r="B6" s="23" t="s">
        <v>20</v>
      </c>
      <c r="C6" s="24" t="s">
        <v>9</v>
      </c>
      <c r="D6" s="23" t="s">
        <v>21</v>
      </c>
      <c r="E6" s="23" t="s">
        <v>18</v>
      </c>
      <c r="F6" s="23" t="s">
        <v>10</v>
      </c>
      <c r="G6" s="23" t="s">
        <v>26</v>
      </c>
      <c r="H6" s="23" t="s">
        <v>158</v>
      </c>
      <c r="I6" s="36" t="s">
        <v>23</v>
      </c>
      <c r="J6" s="26"/>
      <c r="K6" s="148" t="s">
        <v>24</v>
      </c>
      <c r="L6" s="37" t="s">
        <v>9</v>
      </c>
      <c r="M6" s="37" t="s">
        <v>21</v>
      </c>
      <c r="N6" s="149" t="s">
        <v>18</v>
      </c>
      <c r="O6" s="37" t="s">
        <v>25</v>
      </c>
      <c r="P6" s="37" t="s">
        <v>26</v>
      </c>
      <c r="Q6" s="150" t="s">
        <v>158</v>
      </c>
    </row>
    <row r="7" spans="2:19" ht="22.5" customHeight="1">
      <c r="B7" s="72">
        <f>IFERROR(RANK(H7,$H$7:$H$31,1),"")</f>
        <v>2</v>
      </c>
      <c r="C7" s="73">
        <v>1</v>
      </c>
      <c r="D7" s="74" t="str">
        <f>IF($I7="","",VLOOKUP($C7,'リレー名簿（当日名簿変更はここ）'!$A$5:$N$29,5,0))</f>
        <v>大城　暖仁</v>
      </c>
      <c r="E7" s="74">
        <f>IF($I7="","",VLOOKUP($C7,'リレー名簿（当日名簿変更はここ）'!$A$5:$N$29,6,0))</f>
        <v>5</v>
      </c>
      <c r="F7" s="74" t="str">
        <f>IF($I7="","",VLOOKUP($C7,'リレー名簿（当日名簿変更はここ）'!$A$5:$N$29,2,0))</f>
        <v>百名小学校</v>
      </c>
      <c r="G7" s="81">
        <f>IF(I7="","",(TEXT(I7,"00!:00!:00")*1))</f>
        <v>4.5370370370370365E-3</v>
      </c>
      <c r="H7" s="79">
        <f>IFERROR(ROUNDDOWN($G7-VLOOKUP(C7,'1'!$C$7:$H$31,6,0),7),"")</f>
        <v>2.2222000000000001E-3</v>
      </c>
      <c r="I7" s="86">
        <v>632</v>
      </c>
      <c r="K7" s="165">
        <v>1</v>
      </c>
      <c r="L7" s="38">
        <v>6</v>
      </c>
      <c r="M7" s="38" t="s">
        <v>177</v>
      </c>
      <c r="N7" s="38">
        <v>6</v>
      </c>
      <c r="O7" s="38" t="s">
        <v>178</v>
      </c>
      <c r="P7" s="153">
        <v>4.5833333333333334E-3</v>
      </c>
      <c r="Q7" s="146">
        <v>2.1875000000000002E-3</v>
      </c>
      <c r="R7" s="32"/>
      <c r="S7" s="32"/>
    </row>
    <row r="8" spans="2:19" ht="22.5" customHeight="1">
      <c r="B8" s="75">
        <f t="shared" ref="B8:B31" si="0">IFERROR(RANK(H8,$H$7:$H$31,1),"")</f>
        <v>4</v>
      </c>
      <c r="C8" s="30">
        <v>2</v>
      </c>
      <c r="D8" s="31" t="str">
        <f>IF($I8="","",VLOOKUP($C8,'リレー名簿（当日名簿変更はここ）'!$A$5:$N$29,5,0))</f>
        <v>宮城　天優</v>
      </c>
      <c r="E8" s="31">
        <f>IF($I8="","",VLOOKUP($C8,'リレー名簿（当日名簿変更はここ）'!$A$5:$N$29,6,0))</f>
        <v>6</v>
      </c>
      <c r="F8" s="31" t="str">
        <f>IF($I8="","",VLOOKUP($C8,'リレー名簿（当日名簿変更はここ）'!$A$5:$N$29,2,0))</f>
        <v>翔南小学校A</v>
      </c>
      <c r="G8" s="82">
        <f t="shared" ref="G8:G31" si="1">IF(I8="","",(TEXT(I8,"00!:00!:00")*1))</f>
        <v>4.5717592592592589E-3</v>
      </c>
      <c r="H8" s="80">
        <f>IFERROR(ROUNDDOWN($G8-VLOOKUP(C8,'1'!$C$7:$H$31,6,0),7),"")</f>
        <v>2.2453E-3</v>
      </c>
      <c r="I8" s="87">
        <v>635</v>
      </c>
      <c r="K8" s="134">
        <v>2</v>
      </c>
      <c r="L8" s="135">
        <v>1</v>
      </c>
      <c r="M8" s="135" t="s">
        <v>167</v>
      </c>
      <c r="N8" s="135">
        <v>5</v>
      </c>
      <c r="O8" s="135" t="s">
        <v>168</v>
      </c>
      <c r="P8" s="151">
        <v>4.5370370370370365E-3</v>
      </c>
      <c r="Q8" s="166">
        <v>2.2222000000000001E-3</v>
      </c>
      <c r="R8" s="32"/>
      <c r="S8" s="32"/>
    </row>
    <row r="9" spans="2:19" ht="22.5" customHeight="1">
      <c r="B9" s="75">
        <f t="shared" si="0"/>
        <v>1</v>
      </c>
      <c r="C9" s="30">
        <v>6</v>
      </c>
      <c r="D9" s="31" t="str">
        <f>IF($I9="","",VLOOKUP($C9,'リレー名簿（当日名簿変更はここ）'!$A$5:$N$29,5,0))</f>
        <v>幸地　翼</v>
      </c>
      <c r="E9" s="31">
        <f>IF($I9="","",VLOOKUP($C9,'リレー名簿（当日名簿変更はここ）'!$A$5:$N$29,6,0))</f>
        <v>6</v>
      </c>
      <c r="F9" s="31" t="str">
        <f>IF($I9="","",VLOOKUP($C9,'リレー名簿（当日名簿変更はここ）'!$A$5:$N$29,2,0))</f>
        <v>知念小学校A</v>
      </c>
      <c r="G9" s="82">
        <f t="shared" si="1"/>
        <v>4.5833333333333334E-3</v>
      </c>
      <c r="H9" s="80">
        <f>IFERROR(ROUNDDOWN($G9-VLOOKUP(C9,'1'!$C$7:$H$31,6,0),7),"")</f>
        <v>2.1875000000000002E-3</v>
      </c>
      <c r="I9" s="87">
        <v>636</v>
      </c>
      <c r="K9" s="136">
        <v>3</v>
      </c>
      <c r="L9" s="40">
        <v>7</v>
      </c>
      <c r="M9" s="40" t="s">
        <v>179</v>
      </c>
      <c r="N9" s="40">
        <v>5</v>
      </c>
      <c r="O9" s="40" t="s">
        <v>180</v>
      </c>
      <c r="P9" s="154">
        <v>4.6643518518518518E-3</v>
      </c>
      <c r="Q9" s="147">
        <v>2.2336999999999999E-3</v>
      </c>
      <c r="R9" s="32"/>
      <c r="S9" s="32"/>
    </row>
    <row r="10" spans="2:19" ht="22.5" customHeight="1">
      <c r="B10" s="75">
        <f t="shared" si="0"/>
        <v>5</v>
      </c>
      <c r="C10" s="30">
        <v>4</v>
      </c>
      <c r="D10" s="31" t="str">
        <f>IF($I10="","",VLOOKUP($C10,'リレー名簿（当日名簿変更はここ）'!$A$5:$N$29,5,0))</f>
        <v>新城　寛士郎</v>
      </c>
      <c r="E10" s="31">
        <f>IF($I10="","",VLOOKUP($C10,'リレー名簿（当日名簿変更はここ）'!$A$5:$N$29,6,0))</f>
        <v>6</v>
      </c>
      <c r="F10" s="31" t="str">
        <f>IF($I10="","",VLOOKUP($C10,'リレー名簿（当日名簿変更はここ）'!$A$5:$N$29,2,0))</f>
        <v>大里南小学校A</v>
      </c>
      <c r="G10" s="82">
        <f t="shared" si="1"/>
        <v>4.6296296296296302E-3</v>
      </c>
      <c r="H10" s="80">
        <f>IFERROR(ROUNDDOWN($G10-VLOOKUP(C10,'1'!$C$7:$H$31,6,0),7),"")</f>
        <v>2.2569000000000001E-3</v>
      </c>
      <c r="I10" s="87">
        <v>640</v>
      </c>
      <c r="K10" s="136">
        <v>4</v>
      </c>
      <c r="L10" s="40">
        <v>2</v>
      </c>
      <c r="M10" s="40" t="s">
        <v>169</v>
      </c>
      <c r="N10" s="40">
        <v>6</v>
      </c>
      <c r="O10" s="40" t="s">
        <v>170</v>
      </c>
      <c r="P10" s="154">
        <v>4.5717592592592589E-3</v>
      </c>
      <c r="Q10" s="147">
        <v>2.2453E-3</v>
      </c>
      <c r="R10" s="32"/>
      <c r="S10" s="32"/>
    </row>
    <row r="11" spans="2:19" ht="22.5" customHeight="1">
      <c r="B11" s="75">
        <f t="shared" si="0"/>
        <v>5</v>
      </c>
      <c r="C11" s="30">
        <v>5</v>
      </c>
      <c r="D11" s="31" t="str">
        <f>IF($I11="","",VLOOKUP($C11,'リレー名簿（当日名簿変更はここ）'!$A$5:$N$29,5,0))</f>
        <v>小久保　春斗</v>
      </c>
      <c r="E11" s="31">
        <f>IF($I11="","",VLOOKUP($C11,'リレー名簿（当日名簿変更はここ）'!$A$5:$N$29,6,0))</f>
        <v>6</v>
      </c>
      <c r="F11" s="31" t="str">
        <f>IF($I11="","",VLOOKUP($C11,'リレー名簿（当日名簿変更はここ）'!$A$5:$N$29,2,0))</f>
        <v>久高小学校</v>
      </c>
      <c r="G11" s="82">
        <f t="shared" si="1"/>
        <v>4.6412037037037038E-3</v>
      </c>
      <c r="H11" s="80">
        <f>IFERROR(ROUNDDOWN($G11-VLOOKUP(C11,'1'!$C$7:$H$31,6,0),7),"")</f>
        <v>2.2569000000000001E-3</v>
      </c>
      <c r="I11" s="87">
        <v>641</v>
      </c>
      <c r="K11" s="136">
        <v>5</v>
      </c>
      <c r="L11" s="40">
        <v>4</v>
      </c>
      <c r="M11" s="40" t="s">
        <v>173</v>
      </c>
      <c r="N11" s="40">
        <v>6</v>
      </c>
      <c r="O11" s="40" t="s">
        <v>174</v>
      </c>
      <c r="P11" s="154">
        <v>4.6296296296296302E-3</v>
      </c>
      <c r="Q11" s="147">
        <v>2.2569000000000001E-3</v>
      </c>
      <c r="R11" s="32"/>
      <c r="S11" s="32"/>
    </row>
    <row r="12" spans="2:19" ht="22.5" customHeight="1">
      <c r="B12" s="75">
        <f t="shared" si="0"/>
        <v>9</v>
      </c>
      <c r="C12" s="30">
        <v>3</v>
      </c>
      <c r="D12" s="31" t="str">
        <f>IF($I12="","",VLOOKUP($C12,'リレー名簿（当日名簿変更はここ）'!$A$5:$N$29,5,0))</f>
        <v>金城　琳人</v>
      </c>
      <c r="E12" s="31">
        <f>IF($I12="","",VLOOKUP($C12,'リレー名簿（当日名簿変更はここ）'!$A$5:$N$29,6,0))</f>
        <v>5</v>
      </c>
      <c r="F12" s="31" t="str">
        <f>IF($I12="","",VLOOKUP($C12,'リレー名簿（当日名簿変更はここ）'!$A$5:$N$29,2,0))</f>
        <v>翔南小学校Ｂ</v>
      </c>
      <c r="G12" s="82">
        <f t="shared" si="1"/>
        <v>4.6527777777777774E-3</v>
      </c>
      <c r="H12" s="80">
        <f>IFERROR(ROUNDDOWN($G12-VLOOKUP(C12,'1'!$C$7:$H$31,6,0),7),"")</f>
        <v>2.3148000000000001E-3</v>
      </c>
      <c r="I12" s="87">
        <v>642</v>
      </c>
      <c r="K12" s="136">
        <v>5</v>
      </c>
      <c r="L12" s="40">
        <v>5</v>
      </c>
      <c r="M12" s="40" t="s">
        <v>175</v>
      </c>
      <c r="N12" s="40">
        <v>6</v>
      </c>
      <c r="O12" s="40" t="s">
        <v>176</v>
      </c>
      <c r="P12" s="154">
        <v>4.6412037037037038E-3</v>
      </c>
      <c r="Q12" s="147">
        <v>2.2569000000000001E-3</v>
      </c>
      <c r="R12" s="32"/>
      <c r="S12" s="32"/>
    </row>
    <row r="13" spans="2:19" ht="22.5" customHeight="1">
      <c r="B13" s="75">
        <f t="shared" si="0"/>
        <v>3</v>
      </c>
      <c r="C13" s="30">
        <v>7</v>
      </c>
      <c r="D13" s="31" t="str">
        <f>IF($I13="","",VLOOKUP($C13,'リレー名簿（当日名簿変更はここ）'!$A$5:$N$29,5,0))</f>
        <v>福田　宗太郎</v>
      </c>
      <c r="E13" s="31">
        <f>IF($I13="","",VLOOKUP($C13,'リレー名簿（当日名簿変更はここ）'!$A$5:$N$29,6,0))</f>
        <v>5</v>
      </c>
      <c r="F13" s="31" t="str">
        <f>IF($I13="","",VLOOKUP($C13,'リレー名簿（当日名簿変更はここ）'!$A$5:$N$29,2,0))</f>
        <v>知念小学校Ｂ</v>
      </c>
      <c r="G13" s="82">
        <f t="shared" si="1"/>
        <v>4.6643518518518518E-3</v>
      </c>
      <c r="H13" s="80">
        <f>IFERROR(ROUNDDOWN($G13-VLOOKUP(C13,'1'!$C$7:$H$31,6,0),7),"")</f>
        <v>2.2336999999999999E-3</v>
      </c>
      <c r="I13" s="87">
        <v>643</v>
      </c>
      <c r="K13" s="134">
        <v>7</v>
      </c>
      <c r="L13" s="135">
        <v>8</v>
      </c>
      <c r="M13" s="135" t="s">
        <v>181</v>
      </c>
      <c r="N13" s="135">
        <v>6</v>
      </c>
      <c r="O13" s="135" t="s">
        <v>182</v>
      </c>
      <c r="P13" s="151">
        <v>4.7453703703703703E-3</v>
      </c>
      <c r="Q13" s="166">
        <v>2.2916E-3</v>
      </c>
      <c r="R13" s="32"/>
      <c r="S13" s="32"/>
    </row>
    <row r="14" spans="2:19" ht="22.5" customHeight="1">
      <c r="B14" s="75">
        <f t="shared" si="0"/>
        <v>7</v>
      </c>
      <c r="C14" s="30">
        <v>8</v>
      </c>
      <c r="D14" s="31" t="str">
        <f>IF($I14="","",VLOOKUP($C14,'リレー名簿（当日名簿変更はここ）'!$A$5:$N$29,5,0))</f>
        <v>與那嶺　瑠生</v>
      </c>
      <c r="E14" s="31">
        <f>IF($I14="","",VLOOKUP($C14,'リレー名簿（当日名簿変更はここ）'!$A$5:$N$29,6,0))</f>
        <v>6</v>
      </c>
      <c r="F14" s="31" t="str">
        <f>IF($I14="","",VLOOKUP($C14,'リレー名簿（当日名簿変更はここ）'!$A$5:$N$29,2,0))</f>
        <v>玉城小学校A</v>
      </c>
      <c r="G14" s="82">
        <f t="shared" si="1"/>
        <v>4.7453703703703703E-3</v>
      </c>
      <c r="H14" s="80">
        <f>IFERROR(ROUNDDOWN($G14-VLOOKUP(C14,'1'!$C$7:$H$31,6,0),7),"")</f>
        <v>2.2916E-3</v>
      </c>
      <c r="I14" s="87">
        <v>650</v>
      </c>
      <c r="K14" s="136">
        <v>7</v>
      </c>
      <c r="L14" s="40">
        <v>12</v>
      </c>
      <c r="M14" s="40" t="s">
        <v>189</v>
      </c>
      <c r="N14" s="40">
        <v>4</v>
      </c>
      <c r="O14" s="40" t="s">
        <v>190</v>
      </c>
      <c r="P14" s="154">
        <v>4.9884259259259265E-3</v>
      </c>
      <c r="Q14" s="147">
        <v>2.2916E-3</v>
      </c>
      <c r="R14" s="32"/>
      <c r="S14" s="32"/>
    </row>
    <row r="15" spans="2:19" ht="22.5" customHeight="1">
      <c r="B15" s="75">
        <f t="shared" si="0"/>
        <v>11</v>
      </c>
      <c r="C15" s="30">
        <v>9</v>
      </c>
      <c r="D15" s="31" t="str">
        <f>IF($I15="","",VLOOKUP($C15,'リレー名簿（当日名簿変更はここ）'!$A$5:$N$29,5,0))</f>
        <v>安次富　ディオン</v>
      </c>
      <c r="E15" s="31">
        <f>IF($I15="","",VLOOKUP($C15,'リレー名簿（当日名簿変更はここ）'!$A$5:$N$29,6,0))</f>
        <v>5</v>
      </c>
      <c r="F15" s="31" t="str">
        <f>IF($I15="","",VLOOKUP($C15,'リレー名簿（当日名簿変更はここ）'!$A$5:$N$29,2,0))</f>
        <v>玉城小学校Ｂ</v>
      </c>
      <c r="G15" s="82">
        <f t="shared" si="1"/>
        <v>4.8032407407407407E-3</v>
      </c>
      <c r="H15" s="80">
        <f>IFERROR(ROUNDDOWN($G15-VLOOKUP(C15,'1'!$C$7:$H$31,6,0),7),"")</f>
        <v>2.3379E-3</v>
      </c>
      <c r="I15" s="87">
        <v>655</v>
      </c>
      <c r="K15" s="136">
        <v>9</v>
      </c>
      <c r="L15" s="40">
        <v>3</v>
      </c>
      <c r="M15" s="40" t="s">
        <v>171</v>
      </c>
      <c r="N15" s="40">
        <v>5</v>
      </c>
      <c r="O15" s="40" t="s">
        <v>172</v>
      </c>
      <c r="P15" s="154">
        <v>4.6527777777777774E-3</v>
      </c>
      <c r="Q15" s="147">
        <v>2.3148000000000001E-3</v>
      </c>
      <c r="R15" s="32"/>
      <c r="S15" s="32"/>
    </row>
    <row r="16" spans="2:19" ht="22.5" customHeight="1">
      <c r="B16" s="75">
        <f t="shared" si="0"/>
        <v>13</v>
      </c>
      <c r="C16" s="30">
        <v>10</v>
      </c>
      <c r="D16" s="31" t="str">
        <f>IF($I16="","",VLOOKUP($C16,'リレー名簿（当日名簿変更はここ）'!$A$5:$N$29,5,0))</f>
        <v>幸地　琉生</v>
      </c>
      <c r="E16" s="31">
        <f>IF($I16="","",VLOOKUP($C16,'リレー名簿（当日名簿変更はここ）'!$A$5:$N$29,6,0))</f>
        <v>5</v>
      </c>
      <c r="F16" s="31" t="str">
        <f>IF($I16="","",VLOOKUP($C16,'リレー名簿（当日名簿変更はここ）'!$A$5:$N$29,2,0))</f>
        <v>大里北小学校Ｂ</v>
      </c>
      <c r="G16" s="82">
        <f t="shared" si="1"/>
        <v>4.8611111111111112E-3</v>
      </c>
      <c r="H16" s="80">
        <f>IFERROR(ROUNDDOWN($G16-VLOOKUP(C16,'1'!$C$7:$H$31,6,0),7),"")</f>
        <v>2.3841999999999999E-3</v>
      </c>
      <c r="I16" s="87">
        <v>700</v>
      </c>
      <c r="K16" s="136">
        <v>9</v>
      </c>
      <c r="L16" s="40">
        <v>13</v>
      </c>
      <c r="M16" s="40" t="s">
        <v>191</v>
      </c>
      <c r="N16" s="40">
        <v>5</v>
      </c>
      <c r="O16" s="40" t="s">
        <v>192</v>
      </c>
      <c r="P16" s="154">
        <v>5.0347222222222225E-3</v>
      </c>
      <c r="Q16" s="147">
        <v>2.3148000000000001E-3</v>
      </c>
      <c r="R16" s="32"/>
      <c r="S16" s="32"/>
    </row>
    <row r="17" spans="2:19" ht="22.5" customHeight="1">
      <c r="B17" s="75">
        <f t="shared" si="0"/>
        <v>15</v>
      </c>
      <c r="C17" s="30">
        <v>11</v>
      </c>
      <c r="D17" s="31" t="str">
        <f>IF($I17="","",VLOOKUP($C17,'リレー名簿（当日名簿変更はここ）'!$A$5:$N$29,5,0))</f>
        <v>宮城　大翔</v>
      </c>
      <c r="E17" s="31">
        <f>IF($I17="","",VLOOKUP($C17,'リレー名簿（当日名簿変更はここ）'!$A$5:$N$29,6,0))</f>
        <v>6</v>
      </c>
      <c r="F17" s="31" t="str">
        <f>IF($I17="","",VLOOKUP($C17,'リレー名簿（当日名簿変更はここ）'!$A$5:$N$29,2,0))</f>
        <v>大里北小学校A</v>
      </c>
      <c r="G17" s="82">
        <f t="shared" si="1"/>
        <v>4.9768518518518521E-3</v>
      </c>
      <c r="H17" s="80">
        <f>IFERROR(ROUNDDOWN($G17-VLOOKUP(C17,'1'!$C$7:$H$31,6,0),7),"")</f>
        <v>2.4304999999999999E-3</v>
      </c>
      <c r="I17" s="87">
        <v>710</v>
      </c>
      <c r="K17" s="136">
        <v>11</v>
      </c>
      <c r="L17" s="40">
        <v>9</v>
      </c>
      <c r="M17" s="40" t="s">
        <v>183</v>
      </c>
      <c r="N17" s="40">
        <v>5</v>
      </c>
      <c r="O17" s="40" t="s">
        <v>184</v>
      </c>
      <c r="P17" s="154">
        <v>4.8032407407407407E-3</v>
      </c>
      <c r="Q17" s="147">
        <v>2.3379E-3</v>
      </c>
      <c r="R17" s="32"/>
      <c r="S17" s="32"/>
    </row>
    <row r="18" spans="2:19" ht="22.5" customHeight="1">
      <c r="B18" s="75">
        <f t="shared" si="0"/>
        <v>7</v>
      </c>
      <c r="C18" s="30">
        <v>12</v>
      </c>
      <c r="D18" s="31" t="str">
        <f>IF($I18="","",VLOOKUP($C18,'リレー名簿（当日名簿変更はここ）'!$A$5:$N$29,5,0))</f>
        <v>瀬良　健斗</v>
      </c>
      <c r="E18" s="31">
        <f>IF($I18="","",VLOOKUP($C18,'リレー名簿（当日名簿変更はここ）'!$A$5:$N$29,6,0))</f>
        <v>4</v>
      </c>
      <c r="F18" s="31" t="str">
        <f>IF($I18="","",VLOOKUP($C18,'リレー名簿（当日名簿変更はここ）'!$A$5:$N$29,2,0))</f>
        <v>北丘小学校A</v>
      </c>
      <c r="G18" s="82">
        <f t="shared" si="1"/>
        <v>4.9884259259259265E-3</v>
      </c>
      <c r="H18" s="80">
        <f>IFERROR(ROUNDDOWN($G18-VLOOKUP(C18,'1'!$C$7:$H$31,6,0),7),"")</f>
        <v>2.2916E-3</v>
      </c>
      <c r="I18" s="200">
        <v>711</v>
      </c>
      <c r="K18" s="136">
        <v>12</v>
      </c>
      <c r="L18" s="40">
        <v>15</v>
      </c>
      <c r="M18" s="40" t="s">
        <v>194</v>
      </c>
      <c r="N18" s="40">
        <v>4</v>
      </c>
      <c r="O18" s="40" t="s">
        <v>195</v>
      </c>
      <c r="P18" s="154">
        <v>5.1504629629629635E-3</v>
      </c>
      <c r="Q18" s="147">
        <v>2.3725999999999999E-3</v>
      </c>
      <c r="R18" s="32"/>
      <c r="S18" s="32"/>
    </row>
    <row r="19" spans="2:19" ht="22.5" customHeight="1">
      <c r="B19" s="75">
        <f t="shared" si="0"/>
        <v>9</v>
      </c>
      <c r="C19" s="30">
        <v>13</v>
      </c>
      <c r="D19" s="31" t="str">
        <f>IF($I19="","",VLOOKUP($C19,'リレー名簿（当日名簿変更はここ）'!$A$5:$N$29,5,0))</f>
        <v>比屋根　良凰</v>
      </c>
      <c r="E19" s="31">
        <f>IF($I19="","",VLOOKUP($C19,'リレー名簿（当日名簿変更はここ）'!$A$5:$N$29,6,0))</f>
        <v>5</v>
      </c>
      <c r="F19" s="31" t="str">
        <f>IF($I19="","",VLOOKUP($C19,'リレー名簿（当日名簿変更はここ）'!$A$5:$N$29,2,0))</f>
        <v>北丘小学校B</v>
      </c>
      <c r="G19" s="82">
        <f t="shared" si="1"/>
        <v>5.0347222222222225E-3</v>
      </c>
      <c r="H19" s="80">
        <f>IFERROR(ROUNDDOWN($G19-VLOOKUP(C19,'1'!$C$7:$H$31,6,0),7),"")</f>
        <v>2.3148000000000001E-3</v>
      </c>
      <c r="I19" s="199">
        <v>715</v>
      </c>
      <c r="K19" s="136">
        <v>13</v>
      </c>
      <c r="L19" s="40">
        <v>10</v>
      </c>
      <c r="M19" s="40" t="s">
        <v>185</v>
      </c>
      <c r="N19" s="40">
        <v>5</v>
      </c>
      <c r="O19" s="40" t="s">
        <v>186</v>
      </c>
      <c r="P19" s="154">
        <v>4.8611111111111112E-3</v>
      </c>
      <c r="Q19" s="147">
        <v>2.3841999999999999E-3</v>
      </c>
      <c r="R19" s="32"/>
      <c r="S19" s="32"/>
    </row>
    <row r="20" spans="2:19" ht="22.5" customHeight="1">
      <c r="B20" s="75">
        <f t="shared" si="0"/>
        <v>12</v>
      </c>
      <c r="C20" s="30">
        <v>15</v>
      </c>
      <c r="D20" s="31" t="str">
        <f>IF($I20="","",VLOOKUP($C20,'リレー名簿（当日名簿変更はここ）'!$A$5:$N$29,5,0))</f>
        <v>安谷屋　孝</v>
      </c>
      <c r="E20" s="31">
        <f>IF($I20="","",VLOOKUP($C20,'リレー名簿（当日名簿変更はここ）'!$A$5:$N$29,6,0))</f>
        <v>4</v>
      </c>
      <c r="F20" s="31" t="str">
        <f>IF($I20="","",VLOOKUP($C20,'リレー名簿（当日名簿変更はここ）'!$A$5:$N$29,2,0))</f>
        <v>佐敷小Ｂ</v>
      </c>
      <c r="G20" s="82">
        <f t="shared" si="1"/>
        <v>5.1504629629629635E-3</v>
      </c>
      <c r="H20" s="80">
        <f>IFERROR(ROUNDDOWN($G20-VLOOKUP(C20,'1'!$C$7:$H$31,6,0),7),"")</f>
        <v>2.3725999999999999E-3</v>
      </c>
      <c r="I20" s="199">
        <v>725</v>
      </c>
      <c r="K20" s="136">
        <v>13</v>
      </c>
      <c r="L20" s="40">
        <v>20</v>
      </c>
      <c r="M20" s="40" t="s">
        <v>204</v>
      </c>
      <c r="N20" s="40">
        <v>4</v>
      </c>
      <c r="O20" s="40" t="s">
        <v>205</v>
      </c>
      <c r="P20" s="154">
        <v>5.3356481481481484E-3</v>
      </c>
      <c r="Q20" s="147">
        <v>2.3841999999999999E-3</v>
      </c>
      <c r="R20" s="32"/>
      <c r="S20" s="32"/>
    </row>
    <row r="21" spans="2:19" ht="22.5" customHeight="1">
      <c r="B21" s="75">
        <f t="shared" si="0"/>
        <v>16</v>
      </c>
      <c r="C21" s="30">
        <v>14</v>
      </c>
      <c r="D21" s="31" t="str">
        <f>IF($I21="","",VLOOKUP($C21,'リレー名簿（当日名簿変更はここ）'!$A$5:$N$29,5,0))</f>
        <v>上原　颯太</v>
      </c>
      <c r="E21" s="31">
        <f>IF($I21="","",VLOOKUP($C21,'リレー名簿（当日名簿変更はここ）'!$A$5:$N$29,6,0))</f>
        <v>6</v>
      </c>
      <c r="F21" s="31" t="str">
        <f>IF($I21="","",VLOOKUP($C21,'リレー名簿（当日名簿変更はここ）'!$A$5:$N$29,2,0))</f>
        <v>佐敷小A</v>
      </c>
      <c r="G21" s="82">
        <f t="shared" si="1"/>
        <v>5.2199074074074066E-3</v>
      </c>
      <c r="H21" s="80">
        <f>IFERROR(ROUNDDOWN($G21-VLOOKUP(C21,'1'!$C$7:$H$31,6,0),7),"")</f>
        <v>2.4884E-3</v>
      </c>
      <c r="I21" s="199">
        <v>731</v>
      </c>
      <c r="K21" s="136">
        <v>15</v>
      </c>
      <c r="L21" s="40">
        <v>11</v>
      </c>
      <c r="M21" s="40" t="s">
        <v>187</v>
      </c>
      <c r="N21" s="40">
        <v>6</v>
      </c>
      <c r="O21" s="40" t="s">
        <v>188</v>
      </c>
      <c r="P21" s="154">
        <v>4.9768518518518521E-3</v>
      </c>
      <c r="Q21" s="147">
        <v>2.4304999999999999E-3</v>
      </c>
      <c r="R21" s="32"/>
      <c r="S21" s="32"/>
    </row>
    <row r="22" spans="2:19" ht="22.5" customHeight="1">
      <c r="B22" s="75">
        <f t="shared" si="0"/>
        <v>16</v>
      </c>
      <c r="C22" s="30">
        <v>16</v>
      </c>
      <c r="D22" s="31" t="str">
        <f>IF($I22="","",VLOOKUP($C22,'リレー名簿（当日名簿変更はここ）'!$A$5:$N$29,5,0))</f>
        <v>儀保　響士郎</v>
      </c>
      <c r="E22" s="31">
        <f>IF($I22="","",VLOOKUP($C22,'リレー名簿（当日名簿変更はここ）'!$A$5:$N$29,6,0))</f>
        <v>6</v>
      </c>
      <c r="F22" s="31" t="str">
        <f>IF($I22="","",VLOOKUP($C22,'リレー名簿（当日名簿変更はここ）'!$A$5:$N$29,2,0))</f>
        <v>津嘉山小学校A</v>
      </c>
      <c r="G22" s="82">
        <f t="shared" si="1"/>
        <v>5.2777777777777771E-3</v>
      </c>
      <c r="H22" s="80">
        <f>IFERROR(ROUNDDOWN($G22-VLOOKUP(C22,'1'!$C$7:$H$31,6,0),7),"")</f>
        <v>2.4884E-3</v>
      </c>
      <c r="I22" s="199">
        <v>736</v>
      </c>
      <c r="K22" s="134">
        <v>16</v>
      </c>
      <c r="L22" s="135">
        <v>14</v>
      </c>
      <c r="M22" s="135" t="s">
        <v>193</v>
      </c>
      <c r="N22" s="135">
        <v>4</v>
      </c>
      <c r="O22" s="135" t="s">
        <v>27</v>
      </c>
      <c r="P22" s="151">
        <v>5.2199074074074066E-3</v>
      </c>
      <c r="Q22" s="166">
        <v>2.4884E-3</v>
      </c>
      <c r="R22" s="32"/>
      <c r="S22" s="32"/>
    </row>
    <row r="23" spans="2:19" ht="22.5" customHeight="1">
      <c r="B23" s="76">
        <f t="shared" si="0"/>
        <v>13</v>
      </c>
      <c r="C23" s="30">
        <v>20</v>
      </c>
      <c r="D23" s="66" t="str">
        <f>IF($I23="","",VLOOKUP($C23,'リレー名簿（当日名簿変更はここ）'!$A$5:$N$29,5,0))</f>
        <v>豊見山　蒼涼</v>
      </c>
      <c r="E23" s="66">
        <f>IF($I23="","",VLOOKUP($C23,'リレー名簿（当日名簿変更はここ）'!$A$5:$N$29,6,0))</f>
        <v>4</v>
      </c>
      <c r="F23" s="66" t="str">
        <f>IF($I23="","",VLOOKUP($C23,'リレー名簿（当日名簿変更はここ）'!$A$5:$N$29,2,0))</f>
        <v>与那原小学校B</v>
      </c>
      <c r="G23" s="191">
        <f t="shared" si="1"/>
        <v>5.3356481481481484E-3</v>
      </c>
      <c r="H23" s="125">
        <f>IFERROR(ROUNDDOWN($G23-VLOOKUP(C23,'1'!$C$7:$H$31,6,0),7),"")</f>
        <v>2.3841999999999999E-3</v>
      </c>
      <c r="I23" s="199">
        <v>741</v>
      </c>
      <c r="K23" s="136">
        <v>16</v>
      </c>
      <c r="L23" s="40">
        <v>16</v>
      </c>
      <c r="M23" s="40" t="s">
        <v>196</v>
      </c>
      <c r="N23" s="40">
        <v>6</v>
      </c>
      <c r="O23" s="40" t="s">
        <v>197</v>
      </c>
      <c r="P23" s="154">
        <v>5.2777777777777771E-3</v>
      </c>
      <c r="Q23" s="147">
        <v>2.4884E-3</v>
      </c>
      <c r="R23" s="32"/>
      <c r="S23" s="32"/>
    </row>
    <row r="24" spans="2:19" ht="22.5" customHeight="1">
      <c r="B24" s="192">
        <f t="shared" si="0"/>
        <v>18</v>
      </c>
      <c r="C24" s="93">
        <v>18</v>
      </c>
      <c r="D24" s="67" t="str">
        <f>IF($I24="","",VLOOKUP($C24,'リレー名簿（当日名簿変更はここ）'!$A$5:$N$29,5,0))</f>
        <v>新垣　瑠唯</v>
      </c>
      <c r="E24" s="67">
        <f>IF($I24="","",VLOOKUP($C24,'リレー名簿（当日名簿変更はここ）'!$A$5:$N$29,6,0))</f>
        <v>6</v>
      </c>
      <c r="F24" s="118" t="str">
        <f>IF($I24="","",VLOOKUP($C24,'リレー名簿（当日名簿変更はここ）'!$A$5:$N$29,2,0))</f>
        <v>馬天小学校</v>
      </c>
      <c r="G24" s="193">
        <f t="shared" si="1"/>
        <v>5.37037037037037E-3</v>
      </c>
      <c r="H24" s="194">
        <f>IFERROR(ROUNDDOWN($G24-VLOOKUP(C24,'1'!$C$7:$H$31,6,0),7),"")</f>
        <v>2.5347E-3</v>
      </c>
      <c r="I24" s="199">
        <v>744</v>
      </c>
      <c r="K24" s="136">
        <v>18</v>
      </c>
      <c r="L24" s="40">
        <v>18</v>
      </c>
      <c r="M24" s="40" t="s">
        <v>200</v>
      </c>
      <c r="N24" s="40">
        <v>6</v>
      </c>
      <c r="O24" s="40" t="s">
        <v>201</v>
      </c>
      <c r="P24" s="154">
        <v>5.37037037037037E-3</v>
      </c>
      <c r="Q24" s="147">
        <v>2.5347E-3</v>
      </c>
      <c r="R24" s="32"/>
      <c r="S24" s="32"/>
    </row>
    <row r="25" spans="2:19" ht="22.5" customHeight="1">
      <c r="B25" s="75">
        <f t="shared" si="0"/>
        <v>18</v>
      </c>
      <c r="C25" s="93">
        <v>19</v>
      </c>
      <c r="D25" s="31" t="str">
        <f>IF($I25="","",VLOOKUP($C25,'リレー名簿（当日名簿変更はここ）'!$A$5:$N$29,5,0))</f>
        <v>奥平　征良</v>
      </c>
      <c r="E25" s="31">
        <f>IF($I25="","",VLOOKUP($C25,'リレー名簿（当日名簿変更はここ）'!$A$5:$N$29,6,0))</f>
        <v>5</v>
      </c>
      <c r="F25" s="116" t="str">
        <f>IF($I25="","",VLOOKUP($C25,'リレー名簿（当日名簿変更はここ）'!$A$5:$N$29,2,0))</f>
        <v>与那原小学校A</v>
      </c>
      <c r="G25" s="83">
        <f t="shared" si="1"/>
        <v>5.3819444444444453E-3</v>
      </c>
      <c r="H25" s="80">
        <f>IFERROR(ROUNDDOWN($G25-VLOOKUP(C25,'1'!$C$7:$H$31,6,0),7),"")</f>
        <v>2.5347E-3</v>
      </c>
      <c r="I25" s="199">
        <v>745</v>
      </c>
      <c r="K25" s="136">
        <v>18</v>
      </c>
      <c r="L25" s="40">
        <v>19</v>
      </c>
      <c r="M25" s="40" t="s">
        <v>202</v>
      </c>
      <c r="N25" s="40">
        <v>5</v>
      </c>
      <c r="O25" s="40" t="s">
        <v>203</v>
      </c>
      <c r="P25" s="154">
        <v>5.3819444444444453E-3</v>
      </c>
      <c r="Q25" s="147">
        <v>2.5347E-3</v>
      </c>
      <c r="R25" s="32"/>
      <c r="S25" s="32"/>
    </row>
    <row r="26" spans="2:19" ht="22.5" customHeight="1">
      <c r="B26" s="75">
        <f t="shared" si="0"/>
        <v>20</v>
      </c>
      <c r="C26" s="93">
        <v>17</v>
      </c>
      <c r="D26" s="66" t="str">
        <f>IF($I26="","",VLOOKUP($C26,'リレー名簿（当日名簿変更はここ）'!$A$5:$N$29,5,0))</f>
        <v>宮國　来斗</v>
      </c>
      <c r="E26" s="66">
        <f>IF($I26="","",VLOOKUP($C26,'リレー名簿（当日名簿変更はここ）'!$A$5:$N$29,6,0))</f>
        <v>4</v>
      </c>
      <c r="F26" s="197" t="str">
        <f>IF($I26="","",VLOOKUP($C26,'リレー名簿（当日名簿変更はここ）'!$A$5:$N$29,2,0))</f>
        <v>津嘉山小学校B</v>
      </c>
      <c r="G26" s="198">
        <f t="shared" si="1"/>
        <v>5.5555555555555558E-3</v>
      </c>
      <c r="H26" s="125">
        <f>IFERROR(ROUNDDOWN($G26-VLOOKUP(C26,'1'!$C$7:$H$31,6,0),7),"")</f>
        <v>2.7198999999999999E-3</v>
      </c>
      <c r="I26" s="199">
        <v>800</v>
      </c>
      <c r="K26" s="136">
        <v>20</v>
      </c>
      <c r="L26" s="40">
        <v>17</v>
      </c>
      <c r="M26" s="40" t="s">
        <v>198</v>
      </c>
      <c r="N26" s="40">
        <v>4</v>
      </c>
      <c r="O26" s="40" t="s">
        <v>199</v>
      </c>
      <c r="P26" s="154">
        <v>5.5555555555555558E-3</v>
      </c>
      <c r="Q26" s="147">
        <v>2.7198999999999999E-3</v>
      </c>
      <c r="R26" s="32"/>
      <c r="S26" s="32"/>
    </row>
    <row r="27" spans="2:19" ht="22.5" customHeight="1">
      <c r="B27" s="75" t="str">
        <f t="shared" si="0"/>
        <v/>
      </c>
      <c r="C27" s="93"/>
      <c r="D27" s="116" t="str">
        <f>IF($I27="","",VLOOKUP($C27,'リレー名簿（当日名簿変更はここ）'!$A$5:$N$29,5,0))</f>
        <v/>
      </c>
      <c r="E27" s="31" t="str">
        <f>IF($I27="","",VLOOKUP($C27,'リレー名簿（当日名簿変更はここ）'!$A$5:$N$29,6,0))</f>
        <v/>
      </c>
      <c r="F27" s="116" t="str">
        <f>IF($I27="","",VLOOKUP($C27,'リレー名簿（当日名簿変更はここ）'!$A$5:$N$29,2,0))</f>
        <v/>
      </c>
      <c r="G27" s="83" t="str">
        <f t="shared" si="1"/>
        <v/>
      </c>
      <c r="H27" s="80" t="str">
        <f>IFERROR(ROUNDDOWN($G27-VLOOKUP(C27,'1'!$C$7:$H$31,6,0),7),"")</f>
        <v/>
      </c>
      <c r="I27" s="199"/>
      <c r="K27" s="134" t="s">
        <v>206</v>
      </c>
      <c r="L27" s="135"/>
      <c r="M27" s="135" t="s">
        <v>206</v>
      </c>
      <c r="N27" s="135" t="s">
        <v>206</v>
      </c>
      <c r="O27" s="135" t="s">
        <v>206</v>
      </c>
      <c r="P27" s="151" t="s">
        <v>206</v>
      </c>
      <c r="Q27" s="166" t="s">
        <v>206</v>
      </c>
    </row>
    <row r="28" spans="2:19" ht="24" customHeight="1">
      <c r="B28" s="192" t="str">
        <f t="shared" si="0"/>
        <v/>
      </c>
      <c r="C28" s="92"/>
      <c r="D28" s="118" t="str">
        <f>IF($I28="","",VLOOKUP($C28,'リレー名簿（当日名簿変更はここ）'!$A$5:$N$29,5,0))</f>
        <v/>
      </c>
      <c r="E28" s="67" t="str">
        <f>IF($I28="","",VLOOKUP($C28,'リレー名簿（当日名簿変更はここ）'!$A$5:$N$29,6,0))</f>
        <v/>
      </c>
      <c r="F28" s="118" t="str">
        <f>IF($I28="","",VLOOKUP($C28,'リレー名簿（当日名簿変更はここ）'!$A$5:$N$29,2,0))</f>
        <v/>
      </c>
      <c r="G28" s="193" t="str">
        <f t="shared" si="1"/>
        <v/>
      </c>
      <c r="H28" s="194" t="str">
        <f>IFERROR(ROUNDDOWN($G28-VLOOKUP(C28,'1'!$C$7:$H$31,6,0),7),"")</f>
        <v/>
      </c>
      <c r="I28" s="199"/>
      <c r="K28" s="134" t="s">
        <v>206</v>
      </c>
      <c r="L28" s="135"/>
      <c r="M28" s="135" t="s">
        <v>206</v>
      </c>
      <c r="N28" s="135" t="s">
        <v>206</v>
      </c>
      <c r="O28" s="135" t="s">
        <v>206</v>
      </c>
      <c r="P28" s="151" t="s">
        <v>206</v>
      </c>
      <c r="Q28" s="166" t="s">
        <v>206</v>
      </c>
    </row>
    <row r="29" spans="2:19" ht="24" customHeight="1">
      <c r="B29" s="75" t="str">
        <f t="shared" si="0"/>
        <v/>
      </c>
      <c r="C29" s="93"/>
      <c r="D29" s="116" t="str">
        <f>IF($I29="","",VLOOKUP($C29,'リレー名簿（当日名簿変更はここ）'!$A$5:$N$29,5,0))</f>
        <v/>
      </c>
      <c r="E29" s="31" t="str">
        <f>IF($I29="","",VLOOKUP($C29,'リレー名簿（当日名簿変更はここ）'!$A$5:$N$29,6,0))</f>
        <v/>
      </c>
      <c r="F29" s="116" t="str">
        <f>IF($I29="","",VLOOKUP($C29,'リレー名簿（当日名簿変更はここ）'!$A$5:$N$29,2,0))</f>
        <v/>
      </c>
      <c r="G29" s="83" t="str">
        <f t="shared" si="1"/>
        <v/>
      </c>
      <c r="H29" s="80" t="str">
        <f>IFERROR(ROUNDDOWN($G29-VLOOKUP(C29,'1'!$C$7:$H$31,6,0),7),"")</f>
        <v/>
      </c>
      <c r="I29" s="201"/>
      <c r="K29" s="134" t="s">
        <v>206</v>
      </c>
      <c r="L29" s="135"/>
      <c r="M29" s="135" t="s">
        <v>206</v>
      </c>
      <c r="N29" s="135" t="s">
        <v>206</v>
      </c>
      <c r="O29" s="135" t="s">
        <v>206</v>
      </c>
      <c r="P29" s="151" t="s">
        <v>206</v>
      </c>
      <c r="Q29" s="166" t="s">
        <v>206</v>
      </c>
    </row>
    <row r="30" spans="2:19" ht="24" customHeight="1">
      <c r="B30" s="75" t="str">
        <f t="shared" si="0"/>
        <v/>
      </c>
      <c r="C30" s="93"/>
      <c r="D30" s="116" t="str">
        <f>IF($I30="","",VLOOKUP($C30,'リレー名簿（当日名簿変更はここ）'!$A$5:$N$29,5,0))</f>
        <v/>
      </c>
      <c r="E30" s="31" t="str">
        <f>IF($I30="","",VLOOKUP($C30,'リレー名簿（当日名簿変更はここ）'!$A$5:$N$29,6,0))</f>
        <v/>
      </c>
      <c r="F30" s="116" t="str">
        <f>IF($I30="","",VLOOKUP($C30,'リレー名簿（当日名簿変更はここ）'!$A$5:$N$29,2,0))</f>
        <v/>
      </c>
      <c r="G30" s="83" t="str">
        <f t="shared" si="1"/>
        <v/>
      </c>
      <c r="H30" s="80" t="str">
        <f>IFERROR(ROUNDDOWN($G30-VLOOKUP(C30,'1'!$C$7:$H$31,6,0),7),"")</f>
        <v/>
      </c>
      <c r="I30" s="87"/>
      <c r="K30" s="134" t="s">
        <v>206</v>
      </c>
      <c r="L30" s="135"/>
      <c r="M30" s="135" t="s">
        <v>206</v>
      </c>
      <c r="N30" s="135" t="s">
        <v>206</v>
      </c>
      <c r="O30" s="135" t="s">
        <v>206</v>
      </c>
      <c r="P30" s="151" t="s">
        <v>206</v>
      </c>
      <c r="Q30" s="166" t="s">
        <v>206</v>
      </c>
    </row>
    <row r="31" spans="2:19" ht="24" customHeight="1" thickBot="1">
      <c r="B31" s="77" t="str">
        <f t="shared" si="0"/>
        <v/>
      </c>
      <c r="C31" s="94"/>
      <c r="D31" s="117" t="str">
        <f>IF($I31="","",VLOOKUP($C31,'リレー名簿（当日名簿変更はここ）'!$A$5:$N$29,5,0))</f>
        <v/>
      </c>
      <c r="E31" s="78" t="str">
        <f>IF($I31="","",VLOOKUP($C31,'リレー名簿（当日名簿変更はここ）'!$A$5:$N$29,6,0))</f>
        <v/>
      </c>
      <c r="F31" s="117" t="str">
        <f>IF($I31="","",VLOOKUP($C31,'リレー名簿（当日名簿変更はここ）'!$A$5:$N$29,2,0))</f>
        <v/>
      </c>
      <c r="G31" s="84" t="str">
        <f t="shared" si="1"/>
        <v/>
      </c>
      <c r="H31" s="85" t="str">
        <f>IFERROR(ROUNDDOWN($G31-VLOOKUP(C31,'1'!$C$7:$H$31,6,0),7),"")</f>
        <v/>
      </c>
      <c r="I31" s="88"/>
      <c r="K31" s="138" t="s">
        <v>206</v>
      </c>
      <c r="L31" s="139"/>
      <c r="M31" s="139" t="s">
        <v>206</v>
      </c>
      <c r="N31" s="139" t="s">
        <v>206</v>
      </c>
      <c r="O31" s="139" t="s">
        <v>206</v>
      </c>
      <c r="P31" s="152" t="s">
        <v>206</v>
      </c>
      <c r="Q31" s="167" t="s">
        <v>206</v>
      </c>
    </row>
  </sheetData>
  <sheetProtection formatCells="0" formatColumns="0" formatRows="0"/>
  <autoFilter ref="K6:Q23" xr:uid="{06651A26-CAD5-4015-BFA6-09CF9B8738B0}">
    <sortState xmlns:xlrd2="http://schemas.microsoft.com/office/spreadsheetml/2017/richdata2" ref="K7:Q31">
      <sortCondition ref="K6:K23"/>
    </sortState>
  </autoFilter>
  <mergeCells count="4">
    <mergeCell ref="K1:Q1"/>
    <mergeCell ref="C2:I2"/>
    <mergeCell ref="K2:Q2"/>
    <mergeCell ref="M3:Q4"/>
  </mergeCells>
  <phoneticPr fontId="3"/>
  <dataValidations count="1">
    <dataValidation imeMode="off" allowBlank="1" showInputMessage="1" showErrorMessage="1" sqref="WVO983064:WVQ983065 JC24:JE25 SY24:TA25 ACU24:ACW25 AMQ24:AMS25 AWM24:AWO25 BGI24:BGK25 BQE24:BQG25 CAA24:CAC25 CJW24:CJY25 CTS24:CTU25 DDO24:DDQ25 DNK24:DNM25 DXG24:DXI25 EHC24:EHE25 EQY24:ERA25 FAU24:FAW25 FKQ24:FKS25 FUM24:FUO25 GEI24:GEK25 GOE24:GOG25 GYA24:GYC25 HHW24:HHY25 HRS24:HRU25 IBO24:IBQ25 ILK24:ILM25 IVG24:IVI25 JFC24:JFE25 JOY24:JPA25 JYU24:JYW25 KIQ24:KIS25 KSM24:KSO25 LCI24:LCK25 LME24:LMG25 LWA24:LWC25 MFW24:MFY25 MPS24:MPU25 MZO24:MZQ25 NJK24:NJM25 NTG24:NTI25 ODC24:ODE25 OMY24:ONA25 OWU24:OWW25 PGQ24:PGS25 PQM24:PQO25 QAI24:QAK25 QKE24:QKG25 QUA24:QUC25 RDW24:RDY25 RNS24:RNU25 RXO24:RXQ25 SHK24:SHM25 SRG24:SRI25 TBC24:TBE25 TKY24:TLA25 TUU24:TUW25 UEQ24:UES25 UOM24:UOO25 UYI24:UYK25 VIE24:VIG25 VSA24:VSC25 WBW24:WBY25 WLS24:WLU25 WVO24:WVQ25 JC65560:JE65561 SY65560:TA65561 ACU65560:ACW65561 AMQ65560:AMS65561 AWM65560:AWO65561 BGI65560:BGK65561 BQE65560:BQG65561 CAA65560:CAC65561 CJW65560:CJY65561 CTS65560:CTU65561 DDO65560:DDQ65561 DNK65560:DNM65561 DXG65560:DXI65561 EHC65560:EHE65561 EQY65560:ERA65561 FAU65560:FAW65561 FKQ65560:FKS65561 FUM65560:FUO65561 GEI65560:GEK65561 GOE65560:GOG65561 GYA65560:GYC65561 HHW65560:HHY65561 HRS65560:HRU65561 IBO65560:IBQ65561 ILK65560:ILM65561 IVG65560:IVI65561 JFC65560:JFE65561 JOY65560:JPA65561 JYU65560:JYW65561 KIQ65560:KIS65561 KSM65560:KSO65561 LCI65560:LCK65561 LME65560:LMG65561 LWA65560:LWC65561 MFW65560:MFY65561 MPS65560:MPU65561 MZO65560:MZQ65561 NJK65560:NJM65561 NTG65560:NTI65561 ODC65560:ODE65561 OMY65560:ONA65561 OWU65560:OWW65561 PGQ65560:PGS65561 PQM65560:PQO65561 QAI65560:QAK65561 QKE65560:QKG65561 QUA65560:QUC65561 RDW65560:RDY65561 RNS65560:RNU65561 RXO65560:RXQ65561 SHK65560:SHM65561 SRG65560:SRI65561 TBC65560:TBE65561 TKY65560:TLA65561 TUU65560:TUW65561 UEQ65560:UES65561 UOM65560:UOO65561 UYI65560:UYK65561 VIE65560:VIG65561 VSA65560:VSC65561 WBW65560:WBY65561 WLS65560:WLU65561 WVO65560:WVQ65561 JC131096:JE131097 SY131096:TA131097 ACU131096:ACW131097 AMQ131096:AMS131097 AWM131096:AWO131097 BGI131096:BGK131097 BQE131096:BQG131097 CAA131096:CAC131097 CJW131096:CJY131097 CTS131096:CTU131097 DDO131096:DDQ131097 DNK131096:DNM131097 DXG131096:DXI131097 EHC131096:EHE131097 EQY131096:ERA131097 FAU131096:FAW131097 FKQ131096:FKS131097 FUM131096:FUO131097 GEI131096:GEK131097 GOE131096:GOG131097 GYA131096:GYC131097 HHW131096:HHY131097 HRS131096:HRU131097 IBO131096:IBQ131097 ILK131096:ILM131097 IVG131096:IVI131097 JFC131096:JFE131097 JOY131096:JPA131097 JYU131096:JYW131097 KIQ131096:KIS131097 KSM131096:KSO131097 LCI131096:LCK131097 LME131096:LMG131097 LWA131096:LWC131097 MFW131096:MFY131097 MPS131096:MPU131097 MZO131096:MZQ131097 NJK131096:NJM131097 NTG131096:NTI131097 ODC131096:ODE131097 OMY131096:ONA131097 OWU131096:OWW131097 PGQ131096:PGS131097 PQM131096:PQO131097 QAI131096:QAK131097 QKE131096:QKG131097 QUA131096:QUC131097 RDW131096:RDY131097 RNS131096:RNU131097 RXO131096:RXQ131097 SHK131096:SHM131097 SRG131096:SRI131097 TBC131096:TBE131097 TKY131096:TLA131097 TUU131096:TUW131097 UEQ131096:UES131097 UOM131096:UOO131097 UYI131096:UYK131097 VIE131096:VIG131097 VSA131096:VSC131097 WBW131096:WBY131097 WLS131096:WLU131097 WVO131096:WVQ131097 JC196632:JE196633 SY196632:TA196633 ACU196632:ACW196633 AMQ196632:AMS196633 AWM196632:AWO196633 BGI196632:BGK196633 BQE196632:BQG196633 CAA196632:CAC196633 CJW196632:CJY196633 CTS196632:CTU196633 DDO196632:DDQ196633 DNK196632:DNM196633 DXG196632:DXI196633 EHC196632:EHE196633 EQY196632:ERA196633 FAU196632:FAW196633 FKQ196632:FKS196633 FUM196632:FUO196633 GEI196632:GEK196633 GOE196632:GOG196633 GYA196632:GYC196633 HHW196632:HHY196633 HRS196632:HRU196633 IBO196632:IBQ196633 ILK196632:ILM196633 IVG196632:IVI196633 JFC196632:JFE196633 JOY196632:JPA196633 JYU196632:JYW196633 KIQ196632:KIS196633 KSM196632:KSO196633 LCI196632:LCK196633 LME196632:LMG196633 LWA196632:LWC196633 MFW196632:MFY196633 MPS196632:MPU196633 MZO196632:MZQ196633 NJK196632:NJM196633 NTG196632:NTI196633 ODC196632:ODE196633 OMY196632:ONA196633 OWU196632:OWW196633 PGQ196632:PGS196633 PQM196632:PQO196633 QAI196632:QAK196633 QKE196632:QKG196633 QUA196632:QUC196633 RDW196632:RDY196633 RNS196632:RNU196633 RXO196632:RXQ196633 SHK196632:SHM196633 SRG196632:SRI196633 TBC196632:TBE196633 TKY196632:TLA196633 TUU196632:TUW196633 UEQ196632:UES196633 UOM196632:UOO196633 UYI196632:UYK196633 VIE196632:VIG196633 VSA196632:VSC196633 WBW196632:WBY196633 WLS196632:WLU196633 WVO196632:WVQ196633 JC262168:JE262169 SY262168:TA262169 ACU262168:ACW262169 AMQ262168:AMS262169 AWM262168:AWO262169 BGI262168:BGK262169 BQE262168:BQG262169 CAA262168:CAC262169 CJW262168:CJY262169 CTS262168:CTU262169 DDO262168:DDQ262169 DNK262168:DNM262169 DXG262168:DXI262169 EHC262168:EHE262169 EQY262168:ERA262169 FAU262168:FAW262169 FKQ262168:FKS262169 FUM262168:FUO262169 GEI262168:GEK262169 GOE262168:GOG262169 GYA262168:GYC262169 HHW262168:HHY262169 HRS262168:HRU262169 IBO262168:IBQ262169 ILK262168:ILM262169 IVG262168:IVI262169 JFC262168:JFE262169 JOY262168:JPA262169 JYU262168:JYW262169 KIQ262168:KIS262169 KSM262168:KSO262169 LCI262168:LCK262169 LME262168:LMG262169 LWA262168:LWC262169 MFW262168:MFY262169 MPS262168:MPU262169 MZO262168:MZQ262169 NJK262168:NJM262169 NTG262168:NTI262169 ODC262168:ODE262169 OMY262168:ONA262169 OWU262168:OWW262169 PGQ262168:PGS262169 PQM262168:PQO262169 QAI262168:QAK262169 QKE262168:QKG262169 QUA262168:QUC262169 RDW262168:RDY262169 RNS262168:RNU262169 RXO262168:RXQ262169 SHK262168:SHM262169 SRG262168:SRI262169 TBC262168:TBE262169 TKY262168:TLA262169 TUU262168:TUW262169 UEQ262168:UES262169 UOM262168:UOO262169 UYI262168:UYK262169 VIE262168:VIG262169 VSA262168:VSC262169 WBW262168:WBY262169 WLS262168:WLU262169 WVO262168:WVQ262169 JC327704:JE327705 SY327704:TA327705 ACU327704:ACW327705 AMQ327704:AMS327705 AWM327704:AWO327705 BGI327704:BGK327705 BQE327704:BQG327705 CAA327704:CAC327705 CJW327704:CJY327705 CTS327704:CTU327705 DDO327704:DDQ327705 DNK327704:DNM327705 DXG327704:DXI327705 EHC327704:EHE327705 EQY327704:ERA327705 FAU327704:FAW327705 FKQ327704:FKS327705 FUM327704:FUO327705 GEI327704:GEK327705 GOE327704:GOG327705 GYA327704:GYC327705 HHW327704:HHY327705 HRS327704:HRU327705 IBO327704:IBQ327705 ILK327704:ILM327705 IVG327704:IVI327705 JFC327704:JFE327705 JOY327704:JPA327705 JYU327704:JYW327705 KIQ327704:KIS327705 KSM327704:KSO327705 LCI327704:LCK327705 LME327704:LMG327705 LWA327704:LWC327705 MFW327704:MFY327705 MPS327704:MPU327705 MZO327704:MZQ327705 NJK327704:NJM327705 NTG327704:NTI327705 ODC327704:ODE327705 OMY327704:ONA327705 OWU327704:OWW327705 PGQ327704:PGS327705 PQM327704:PQO327705 QAI327704:QAK327705 QKE327704:QKG327705 QUA327704:QUC327705 RDW327704:RDY327705 RNS327704:RNU327705 RXO327704:RXQ327705 SHK327704:SHM327705 SRG327704:SRI327705 TBC327704:TBE327705 TKY327704:TLA327705 TUU327704:TUW327705 UEQ327704:UES327705 UOM327704:UOO327705 UYI327704:UYK327705 VIE327704:VIG327705 VSA327704:VSC327705 WBW327704:WBY327705 WLS327704:WLU327705 WVO327704:WVQ327705 JC393240:JE393241 SY393240:TA393241 ACU393240:ACW393241 AMQ393240:AMS393241 AWM393240:AWO393241 BGI393240:BGK393241 BQE393240:BQG393241 CAA393240:CAC393241 CJW393240:CJY393241 CTS393240:CTU393241 DDO393240:DDQ393241 DNK393240:DNM393241 DXG393240:DXI393241 EHC393240:EHE393241 EQY393240:ERA393241 FAU393240:FAW393241 FKQ393240:FKS393241 FUM393240:FUO393241 GEI393240:GEK393241 GOE393240:GOG393241 GYA393240:GYC393241 HHW393240:HHY393241 HRS393240:HRU393241 IBO393240:IBQ393241 ILK393240:ILM393241 IVG393240:IVI393241 JFC393240:JFE393241 JOY393240:JPA393241 JYU393240:JYW393241 KIQ393240:KIS393241 KSM393240:KSO393241 LCI393240:LCK393241 LME393240:LMG393241 LWA393240:LWC393241 MFW393240:MFY393241 MPS393240:MPU393241 MZO393240:MZQ393241 NJK393240:NJM393241 NTG393240:NTI393241 ODC393240:ODE393241 OMY393240:ONA393241 OWU393240:OWW393241 PGQ393240:PGS393241 PQM393240:PQO393241 QAI393240:QAK393241 QKE393240:QKG393241 QUA393240:QUC393241 RDW393240:RDY393241 RNS393240:RNU393241 RXO393240:RXQ393241 SHK393240:SHM393241 SRG393240:SRI393241 TBC393240:TBE393241 TKY393240:TLA393241 TUU393240:TUW393241 UEQ393240:UES393241 UOM393240:UOO393241 UYI393240:UYK393241 VIE393240:VIG393241 VSA393240:VSC393241 WBW393240:WBY393241 WLS393240:WLU393241 WVO393240:WVQ393241 JC458776:JE458777 SY458776:TA458777 ACU458776:ACW458777 AMQ458776:AMS458777 AWM458776:AWO458777 BGI458776:BGK458777 BQE458776:BQG458777 CAA458776:CAC458777 CJW458776:CJY458777 CTS458776:CTU458777 DDO458776:DDQ458777 DNK458776:DNM458777 DXG458776:DXI458777 EHC458776:EHE458777 EQY458776:ERA458777 FAU458776:FAW458777 FKQ458776:FKS458777 FUM458776:FUO458777 GEI458776:GEK458777 GOE458776:GOG458777 GYA458776:GYC458777 HHW458776:HHY458777 HRS458776:HRU458777 IBO458776:IBQ458777 ILK458776:ILM458777 IVG458776:IVI458777 JFC458776:JFE458777 JOY458776:JPA458777 JYU458776:JYW458777 KIQ458776:KIS458777 KSM458776:KSO458777 LCI458776:LCK458777 LME458776:LMG458777 LWA458776:LWC458777 MFW458776:MFY458777 MPS458776:MPU458777 MZO458776:MZQ458777 NJK458776:NJM458777 NTG458776:NTI458777 ODC458776:ODE458777 OMY458776:ONA458777 OWU458776:OWW458777 PGQ458776:PGS458777 PQM458776:PQO458777 QAI458776:QAK458777 QKE458776:QKG458777 QUA458776:QUC458777 RDW458776:RDY458777 RNS458776:RNU458777 RXO458776:RXQ458777 SHK458776:SHM458777 SRG458776:SRI458777 TBC458776:TBE458777 TKY458776:TLA458777 TUU458776:TUW458777 UEQ458776:UES458777 UOM458776:UOO458777 UYI458776:UYK458777 VIE458776:VIG458777 VSA458776:VSC458777 WBW458776:WBY458777 WLS458776:WLU458777 WVO458776:WVQ458777 JC524312:JE524313 SY524312:TA524313 ACU524312:ACW524313 AMQ524312:AMS524313 AWM524312:AWO524313 BGI524312:BGK524313 BQE524312:BQG524313 CAA524312:CAC524313 CJW524312:CJY524313 CTS524312:CTU524313 DDO524312:DDQ524313 DNK524312:DNM524313 DXG524312:DXI524313 EHC524312:EHE524313 EQY524312:ERA524313 FAU524312:FAW524313 FKQ524312:FKS524313 FUM524312:FUO524313 GEI524312:GEK524313 GOE524312:GOG524313 GYA524312:GYC524313 HHW524312:HHY524313 HRS524312:HRU524313 IBO524312:IBQ524313 ILK524312:ILM524313 IVG524312:IVI524313 JFC524312:JFE524313 JOY524312:JPA524313 JYU524312:JYW524313 KIQ524312:KIS524313 KSM524312:KSO524313 LCI524312:LCK524313 LME524312:LMG524313 LWA524312:LWC524313 MFW524312:MFY524313 MPS524312:MPU524313 MZO524312:MZQ524313 NJK524312:NJM524313 NTG524312:NTI524313 ODC524312:ODE524313 OMY524312:ONA524313 OWU524312:OWW524313 PGQ524312:PGS524313 PQM524312:PQO524313 QAI524312:QAK524313 QKE524312:QKG524313 QUA524312:QUC524313 RDW524312:RDY524313 RNS524312:RNU524313 RXO524312:RXQ524313 SHK524312:SHM524313 SRG524312:SRI524313 TBC524312:TBE524313 TKY524312:TLA524313 TUU524312:TUW524313 UEQ524312:UES524313 UOM524312:UOO524313 UYI524312:UYK524313 VIE524312:VIG524313 VSA524312:VSC524313 WBW524312:WBY524313 WLS524312:WLU524313 WVO524312:WVQ524313 JC589848:JE589849 SY589848:TA589849 ACU589848:ACW589849 AMQ589848:AMS589849 AWM589848:AWO589849 BGI589848:BGK589849 BQE589848:BQG589849 CAA589848:CAC589849 CJW589848:CJY589849 CTS589848:CTU589849 DDO589848:DDQ589849 DNK589848:DNM589849 DXG589848:DXI589849 EHC589848:EHE589849 EQY589848:ERA589849 FAU589848:FAW589849 FKQ589848:FKS589849 FUM589848:FUO589849 GEI589848:GEK589849 GOE589848:GOG589849 GYA589848:GYC589849 HHW589848:HHY589849 HRS589848:HRU589849 IBO589848:IBQ589849 ILK589848:ILM589849 IVG589848:IVI589849 JFC589848:JFE589849 JOY589848:JPA589849 JYU589848:JYW589849 KIQ589848:KIS589849 KSM589848:KSO589849 LCI589848:LCK589849 LME589848:LMG589849 LWA589848:LWC589849 MFW589848:MFY589849 MPS589848:MPU589849 MZO589848:MZQ589849 NJK589848:NJM589849 NTG589848:NTI589849 ODC589848:ODE589849 OMY589848:ONA589849 OWU589848:OWW589849 PGQ589848:PGS589849 PQM589848:PQO589849 QAI589848:QAK589849 QKE589848:QKG589849 QUA589848:QUC589849 RDW589848:RDY589849 RNS589848:RNU589849 RXO589848:RXQ589849 SHK589848:SHM589849 SRG589848:SRI589849 TBC589848:TBE589849 TKY589848:TLA589849 TUU589848:TUW589849 UEQ589848:UES589849 UOM589848:UOO589849 UYI589848:UYK589849 VIE589848:VIG589849 VSA589848:VSC589849 WBW589848:WBY589849 WLS589848:WLU589849 WVO589848:WVQ589849 JC655384:JE655385 SY655384:TA655385 ACU655384:ACW655385 AMQ655384:AMS655385 AWM655384:AWO655385 BGI655384:BGK655385 BQE655384:BQG655385 CAA655384:CAC655385 CJW655384:CJY655385 CTS655384:CTU655385 DDO655384:DDQ655385 DNK655384:DNM655385 DXG655384:DXI655385 EHC655384:EHE655385 EQY655384:ERA655385 FAU655384:FAW655385 FKQ655384:FKS655385 FUM655384:FUO655385 GEI655384:GEK655385 GOE655384:GOG655385 GYA655384:GYC655385 HHW655384:HHY655385 HRS655384:HRU655385 IBO655384:IBQ655385 ILK655384:ILM655385 IVG655384:IVI655385 JFC655384:JFE655385 JOY655384:JPA655385 JYU655384:JYW655385 KIQ655384:KIS655385 KSM655384:KSO655385 LCI655384:LCK655385 LME655384:LMG655385 LWA655384:LWC655385 MFW655384:MFY655385 MPS655384:MPU655385 MZO655384:MZQ655385 NJK655384:NJM655385 NTG655384:NTI655385 ODC655384:ODE655385 OMY655384:ONA655385 OWU655384:OWW655385 PGQ655384:PGS655385 PQM655384:PQO655385 QAI655384:QAK655385 QKE655384:QKG655385 QUA655384:QUC655385 RDW655384:RDY655385 RNS655384:RNU655385 RXO655384:RXQ655385 SHK655384:SHM655385 SRG655384:SRI655385 TBC655384:TBE655385 TKY655384:TLA655385 TUU655384:TUW655385 UEQ655384:UES655385 UOM655384:UOO655385 UYI655384:UYK655385 VIE655384:VIG655385 VSA655384:VSC655385 WBW655384:WBY655385 WLS655384:WLU655385 WVO655384:WVQ655385 JC720920:JE720921 SY720920:TA720921 ACU720920:ACW720921 AMQ720920:AMS720921 AWM720920:AWO720921 BGI720920:BGK720921 BQE720920:BQG720921 CAA720920:CAC720921 CJW720920:CJY720921 CTS720920:CTU720921 DDO720920:DDQ720921 DNK720920:DNM720921 DXG720920:DXI720921 EHC720920:EHE720921 EQY720920:ERA720921 FAU720920:FAW720921 FKQ720920:FKS720921 FUM720920:FUO720921 GEI720920:GEK720921 GOE720920:GOG720921 GYA720920:GYC720921 HHW720920:HHY720921 HRS720920:HRU720921 IBO720920:IBQ720921 ILK720920:ILM720921 IVG720920:IVI720921 JFC720920:JFE720921 JOY720920:JPA720921 JYU720920:JYW720921 KIQ720920:KIS720921 KSM720920:KSO720921 LCI720920:LCK720921 LME720920:LMG720921 LWA720920:LWC720921 MFW720920:MFY720921 MPS720920:MPU720921 MZO720920:MZQ720921 NJK720920:NJM720921 NTG720920:NTI720921 ODC720920:ODE720921 OMY720920:ONA720921 OWU720920:OWW720921 PGQ720920:PGS720921 PQM720920:PQO720921 QAI720920:QAK720921 QKE720920:QKG720921 QUA720920:QUC720921 RDW720920:RDY720921 RNS720920:RNU720921 RXO720920:RXQ720921 SHK720920:SHM720921 SRG720920:SRI720921 TBC720920:TBE720921 TKY720920:TLA720921 TUU720920:TUW720921 UEQ720920:UES720921 UOM720920:UOO720921 UYI720920:UYK720921 VIE720920:VIG720921 VSA720920:VSC720921 WBW720920:WBY720921 WLS720920:WLU720921 WVO720920:WVQ720921 JC786456:JE786457 SY786456:TA786457 ACU786456:ACW786457 AMQ786456:AMS786457 AWM786456:AWO786457 BGI786456:BGK786457 BQE786456:BQG786457 CAA786456:CAC786457 CJW786456:CJY786457 CTS786456:CTU786457 DDO786456:DDQ786457 DNK786456:DNM786457 DXG786456:DXI786457 EHC786456:EHE786457 EQY786456:ERA786457 FAU786456:FAW786457 FKQ786456:FKS786457 FUM786456:FUO786457 GEI786456:GEK786457 GOE786456:GOG786457 GYA786456:GYC786457 HHW786456:HHY786457 HRS786456:HRU786457 IBO786456:IBQ786457 ILK786456:ILM786457 IVG786456:IVI786457 JFC786456:JFE786457 JOY786456:JPA786457 JYU786456:JYW786457 KIQ786456:KIS786457 KSM786456:KSO786457 LCI786456:LCK786457 LME786456:LMG786457 LWA786456:LWC786457 MFW786456:MFY786457 MPS786456:MPU786457 MZO786456:MZQ786457 NJK786456:NJM786457 NTG786456:NTI786457 ODC786456:ODE786457 OMY786456:ONA786457 OWU786456:OWW786457 PGQ786456:PGS786457 PQM786456:PQO786457 QAI786456:QAK786457 QKE786456:QKG786457 QUA786456:QUC786457 RDW786456:RDY786457 RNS786456:RNU786457 RXO786456:RXQ786457 SHK786456:SHM786457 SRG786456:SRI786457 TBC786456:TBE786457 TKY786456:TLA786457 TUU786456:TUW786457 UEQ786456:UES786457 UOM786456:UOO786457 UYI786456:UYK786457 VIE786456:VIG786457 VSA786456:VSC786457 WBW786456:WBY786457 WLS786456:WLU786457 WVO786456:WVQ786457 JC851992:JE851993 SY851992:TA851993 ACU851992:ACW851993 AMQ851992:AMS851993 AWM851992:AWO851993 BGI851992:BGK851993 BQE851992:BQG851993 CAA851992:CAC851993 CJW851992:CJY851993 CTS851992:CTU851993 DDO851992:DDQ851993 DNK851992:DNM851993 DXG851992:DXI851993 EHC851992:EHE851993 EQY851992:ERA851993 FAU851992:FAW851993 FKQ851992:FKS851993 FUM851992:FUO851993 GEI851992:GEK851993 GOE851992:GOG851993 GYA851992:GYC851993 HHW851992:HHY851993 HRS851992:HRU851993 IBO851992:IBQ851993 ILK851992:ILM851993 IVG851992:IVI851993 JFC851992:JFE851993 JOY851992:JPA851993 JYU851992:JYW851993 KIQ851992:KIS851993 KSM851992:KSO851993 LCI851992:LCK851993 LME851992:LMG851993 LWA851992:LWC851993 MFW851992:MFY851993 MPS851992:MPU851993 MZO851992:MZQ851993 NJK851992:NJM851993 NTG851992:NTI851993 ODC851992:ODE851993 OMY851992:ONA851993 OWU851992:OWW851993 PGQ851992:PGS851993 PQM851992:PQO851993 QAI851992:QAK851993 QKE851992:QKG851993 QUA851992:QUC851993 RDW851992:RDY851993 RNS851992:RNU851993 RXO851992:RXQ851993 SHK851992:SHM851993 SRG851992:SRI851993 TBC851992:TBE851993 TKY851992:TLA851993 TUU851992:TUW851993 UEQ851992:UES851993 UOM851992:UOO851993 UYI851992:UYK851993 VIE851992:VIG851993 VSA851992:VSC851993 WBW851992:WBY851993 WLS851992:WLU851993 WVO851992:WVQ851993 JC917528:JE917529 SY917528:TA917529 ACU917528:ACW917529 AMQ917528:AMS917529 AWM917528:AWO917529 BGI917528:BGK917529 BQE917528:BQG917529 CAA917528:CAC917529 CJW917528:CJY917529 CTS917528:CTU917529 DDO917528:DDQ917529 DNK917528:DNM917529 DXG917528:DXI917529 EHC917528:EHE917529 EQY917528:ERA917529 FAU917528:FAW917529 FKQ917528:FKS917529 FUM917528:FUO917529 GEI917528:GEK917529 GOE917528:GOG917529 GYA917528:GYC917529 HHW917528:HHY917529 HRS917528:HRU917529 IBO917528:IBQ917529 ILK917528:ILM917529 IVG917528:IVI917529 JFC917528:JFE917529 JOY917528:JPA917529 JYU917528:JYW917529 KIQ917528:KIS917529 KSM917528:KSO917529 LCI917528:LCK917529 LME917528:LMG917529 LWA917528:LWC917529 MFW917528:MFY917529 MPS917528:MPU917529 MZO917528:MZQ917529 NJK917528:NJM917529 NTG917528:NTI917529 ODC917528:ODE917529 OMY917528:ONA917529 OWU917528:OWW917529 PGQ917528:PGS917529 PQM917528:PQO917529 QAI917528:QAK917529 QKE917528:QKG917529 QUA917528:QUC917529 RDW917528:RDY917529 RNS917528:RNU917529 RXO917528:RXQ917529 SHK917528:SHM917529 SRG917528:SRI917529 TBC917528:TBE917529 TKY917528:TLA917529 TUU917528:TUW917529 UEQ917528:UES917529 UOM917528:UOO917529 UYI917528:UYK917529 VIE917528:VIG917529 VSA917528:VSC917529 WBW917528:WBY917529 WLS917528:WLU917529 WVO917528:WVQ917529 JC983064:JE983065 SY983064:TA983065 ACU983064:ACW983065 AMQ983064:AMS983065 AWM983064:AWO983065 BGI983064:BGK983065 BQE983064:BQG983065 CAA983064:CAC983065 CJW983064:CJY983065 CTS983064:CTU983065 DDO983064:DDQ983065 DNK983064:DNM983065 DXG983064:DXI983065 EHC983064:EHE983065 EQY983064:ERA983065 FAU983064:FAW983065 FKQ983064:FKS983065 FUM983064:FUO983065 GEI983064:GEK983065 GOE983064:GOG983065 GYA983064:GYC983065 HHW983064:HHY983065 HRS983064:HRU983065 IBO983064:IBQ983065 ILK983064:ILM983065 IVG983064:IVI983065 JFC983064:JFE983065 JOY983064:JPA983065 JYU983064:JYW983065 KIQ983064:KIS983065 KSM983064:KSO983065 LCI983064:LCK983065 LME983064:LMG983065 LWA983064:LWC983065 MFW983064:MFY983065 MPS983064:MPU983065 MZO983064:MZQ983065 NJK983064:NJM983065 NTG983064:NTI983065 ODC983064:ODE983065 OMY983064:ONA983065 OWU983064:OWW983065 PGQ983064:PGS983065 PQM983064:PQO983065 QAI983064:QAK983065 QKE983064:QKG983065 QUA983064:QUC983065 RDW983064:RDY983065 RNS983064:RNU983065 RXO983064:RXQ983065 SHK983064:SHM983065 SRG983064:SRI983065 TBC983064:TBE983065 TKY983064:TLA983065 TUU983064:TUW983065 UEQ983064:UES983065 UOM983064:UOO983065 UYI983064:UYK983065 VIE983064:VIG983065 VSA983064:VSC983065 WBW983064:WBY983065 WLS983064:WLU983065 G65560:I65561 G983064:I983065 G917528:I917529 G851992:I851993 G786456:I786457 G720920:I720921 G655384:I655385 G589848:I589849 G524312:I524313 G458776:I458777 G393240:I393241 G327704:I327705 G262168:I262169 G196632:I196633 G131096:I131097" xr:uid="{92B6EF89-931C-42A1-97BE-2E721BEC7C65}"/>
  </dataValidations>
  <pageMargins left="0.70866141732283472" right="0.70866141732283472" top="0.74803149606299213" bottom="0.74803149606299213" header="0.31496062992125984" footer="0.31496062992125984"/>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65B8E-ED52-4AE7-8C4F-066DDC2B4B21}">
  <sheetPr>
    <pageSetUpPr fitToPage="1"/>
  </sheetPr>
  <dimension ref="B1:Q33"/>
  <sheetViews>
    <sheetView zoomScale="70" zoomScaleNormal="70" zoomScaleSheetLayoutView="100" workbookViewId="0">
      <selection activeCell="M23" sqref="M23"/>
    </sheetView>
  </sheetViews>
  <sheetFormatPr defaultRowHeight="14.4"/>
  <cols>
    <col min="1" max="1" width="2" style="13" customWidth="1"/>
    <col min="2" max="2" width="6.3984375" style="13" customWidth="1"/>
    <col min="3" max="3" width="6.59765625" style="96" customWidth="1"/>
    <col min="4" max="4" width="13.19921875" style="13" customWidth="1"/>
    <col min="5" max="5" width="4.5" style="13" customWidth="1"/>
    <col min="6" max="6" width="11.59765625" style="13" customWidth="1"/>
    <col min="7" max="7" width="9" style="13" customWidth="1"/>
    <col min="8" max="8" width="8.5" style="13" customWidth="1"/>
    <col min="9" max="9" width="10.09765625" style="13" customWidth="1"/>
    <col min="10" max="10" width="3.09765625" style="13" customWidth="1"/>
    <col min="11" max="11" width="9.5" style="35" customWidth="1"/>
    <col min="12" max="12" width="7" style="89" customWidth="1"/>
    <col min="13" max="13" width="16.69921875" style="89" customWidth="1"/>
    <col min="14" max="14" width="6.09765625" style="89" customWidth="1"/>
    <col min="15" max="15" width="17" style="89" customWidth="1"/>
    <col min="16" max="16" width="14.3984375" style="89" customWidth="1"/>
    <col min="17" max="17" width="18.3984375" style="89" customWidth="1"/>
    <col min="18" max="257" width="9" style="13"/>
    <col min="258" max="258" width="6.3984375" style="13" customWidth="1"/>
    <col min="259" max="259" width="6.59765625" style="13" customWidth="1"/>
    <col min="260" max="260" width="13.19921875" style="13" customWidth="1"/>
    <col min="261" max="261" width="4.5" style="13" customWidth="1"/>
    <col min="262" max="262" width="11.59765625" style="13" customWidth="1"/>
    <col min="263" max="263" width="9" style="13"/>
    <col min="264" max="264" width="8.5" style="13" customWidth="1"/>
    <col min="265" max="265" width="10.09765625" style="13" customWidth="1"/>
    <col min="266" max="266" width="1.5" style="13" customWidth="1"/>
    <col min="267" max="267" width="13.5" style="13" customWidth="1"/>
    <col min="268" max="268" width="8.59765625" style="13" customWidth="1"/>
    <col min="269" max="269" width="18.3984375" style="13" customWidth="1"/>
    <col min="270" max="270" width="8.3984375" style="13" customWidth="1"/>
    <col min="271" max="271" width="11.59765625" style="13" customWidth="1"/>
    <col min="272" max="273" width="18.3984375" style="13" customWidth="1"/>
    <col min="274" max="513" width="9" style="13"/>
    <col min="514" max="514" width="6.3984375" style="13" customWidth="1"/>
    <col min="515" max="515" width="6.59765625" style="13" customWidth="1"/>
    <col min="516" max="516" width="13.19921875" style="13" customWidth="1"/>
    <col min="517" max="517" width="4.5" style="13" customWidth="1"/>
    <col min="518" max="518" width="11.59765625" style="13" customWidth="1"/>
    <col min="519" max="519" width="9" style="13"/>
    <col min="520" max="520" width="8.5" style="13" customWidth="1"/>
    <col min="521" max="521" width="10.09765625" style="13" customWidth="1"/>
    <col min="522" max="522" width="1.5" style="13" customWidth="1"/>
    <col min="523" max="523" width="13.5" style="13" customWidth="1"/>
    <col min="524" max="524" width="8.59765625" style="13" customWidth="1"/>
    <col min="525" max="525" width="18.3984375" style="13" customWidth="1"/>
    <col min="526" max="526" width="8.3984375" style="13" customWidth="1"/>
    <col min="527" max="527" width="11.59765625" style="13" customWidth="1"/>
    <col min="528" max="529" width="18.3984375" style="13" customWidth="1"/>
    <col min="530" max="769" width="9" style="13"/>
    <col min="770" max="770" width="6.3984375" style="13" customWidth="1"/>
    <col min="771" max="771" width="6.59765625" style="13" customWidth="1"/>
    <col min="772" max="772" width="13.19921875" style="13" customWidth="1"/>
    <col min="773" max="773" width="4.5" style="13" customWidth="1"/>
    <col min="774" max="774" width="11.59765625" style="13" customWidth="1"/>
    <col min="775" max="775" width="9" style="13"/>
    <col min="776" max="776" width="8.5" style="13" customWidth="1"/>
    <col min="777" max="777" width="10.09765625" style="13" customWidth="1"/>
    <col min="778" max="778" width="1.5" style="13" customWidth="1"/>
    <col min="779" max="779" width="13.5" style="13" customWidth="1"/>
    <col min="780" max="780" width="8.59765625" style="13" customWidth="1"/>
    <col min="781" max="781" width="18.3984375" style="13" customWidth="1"/>
    <col min="782" max="782" width="8.3984375" style="13" customWidth="1"/>
    <col min="783" max="783" width="11.59765625" style="13" customWidth="1"/>
    <col min="784" max="785" width="18.3984375" style="13" customWidth="1"/>
    <col min="786" max="1025" width="9" style="13"/>
    <col min="1026" max="1026" width="6.3984375" style="13" customWidth="1"/>
    <col min="1027" max="1027" width="6.59765625" style="13" customWidth="1"/>
    <col min="1028" max="1028" width="13.19921875" style="13" customWidth="1"/>
    <col min="1029" max="1029" width="4.5" style="13" customWidth="1"/>
    <col min="1030" max="1030" width="11.59765625" style="13" customWidth="1"/>
    <col min="1031" max="1031" width="9" style="13"/>
    <col min="1032" max="1032" width="8.5" style="13" customWidth="1"/>
    <col min="1033" max="1033" width="10.09765625" style="13" customWidth="1"/>
    <col min="1034" max="1034" width="1.5" style="13" customWidth="1"/>
    <col min="1035" max="1035" width="13.5" style="13" customWidth="1"/>
    <col min="1036" max="1036" width="8.59765625" style="13" customWidth="1"/>
    <col min="1037" max="1037" width="18.3984375" style="13" customWidth="1"/>
    <col min="1038" max="1038" width="8.3984375" style="13" customWidth="1"/>
    <col min="1039" max="1039" width="11.59765625" style="13" customWidth="1"/>
    <col min="1040" max="1041" width="18.3984375" style="13" customWidth="1"/>
    <col min="1042" max="1281" width="9" style="13"/>
    <col min="1282" max="1282" width="6.3984375" style="13" customWidth="1"/>
    <col min="1283" max="1283" width="6.59765625" style="13" customWidth="1"/>
    <col min="1284" max="1284" width="13.19921875" style="13" customWidth="1"/>
    <col min="1285" max="1285" width="4.5" style="13" customWidth="1"/>
    <col min="1286" max="1286" width="11.59765625" style="13" customWidth="1"/>
    <col min="1287" max="1287" width="9" style="13"/>
    <col min="1288" max="1288" width="8.5" style="13" customWidth="1"/>
    <col min="1289" max="1289" width="10.09765625" style="13" customWidth="1"/>
    <col min="1290" max="1290" width="1.5" style="13" customWidth="1"/>
    <col min="1291" max="1291" width="13.5" style="13" customWidth="1"/>
    <col min="1292" max="1292" width="8.59765625" style="13" customWidth="1"/>
    <col min="1293" max="1293" width="18.3984375" style="13" customWidth="1"/>
    <col min="1294" max="1294" width="8.3984375" style="13" customWidth="1"/>
    <col min="1295" max="1295" width="11.59765625" style="13" customWidth="1"/>
    <col min="1296" max="1297" width="18.3984375" style="13" customWidth="1"/>
    <col min="1298" max="1537" width="9" style="13"/>
    <col min="1538" max="1538" width="6.3984375" style="13" customWidth="1"/>
    <col min="1539" max="1539" width="6.59765625" style="13" customWidth="1"/>
    <col min="1540" max="1540" width="13.19921875" style="13" customWidth="1"/>
    <col min="1541" max="1541" width="4.5" style="13" customWidth="1"/>
    <col min="1542" max="1542" width="11.59765625" style="13" customWidth="1"/>
    <col min="1543" max="1543" width="9" style="13"/>
    <col min="1544" max="1544" width="8.5" style="13" customWidth="1"/>
    <col min="1545" max="1545" width="10.09765625" style="13" customWidth="1"/>
    <col min="1546" max="1546" width="1.5" style="13" customWidth="1"/>
    <col min="1547" max="1547" width="13.5" style="13" customWidth="1"/>
    <col min="1548" max="1548" width="8.59765625" style="13" customWidth="1"/>
    <col min="1549" max="1549" width="18.3984375" style="13" customWidth="1"/>
    <col min="1550" max="1550" width="8.3984375" style="13" customWidth="1"/>
    <col min="1551" max="1551" width="11.59765625" style="13" customWidth="1"/>
    <col min="1552" max="1553" width="18.3984375" style="13" customWidth="1"/>
    <col min="1554" max="1793" width="9" style="13"/>
    <col min="1794" max="1794" width="6.3984375" style="13" customWidth="1"/>
    <col min="1795" max="1795" width="6.59765625" style="13" customWidth="1"/>
    <col min="1796" max="1796" width="13.19921875" style="13" customWidth="1"/>
    <col min="1797" max="1797" width="4.5" style="13" customWidth="1"/>
    <col min="1798" max="1798" width="11.59765625" style="13" customWidth="1"/>
    <col min="1799" max="1799" width="9" style="13"/>
    <col min="1800" max="1800" width="8.5" style="13" customWidth="1"/>
    <col min="1801" max="1801" width="10.09765625" style="13" customWidth="1"/>
    <col min="1802" max="1802" width="1.5" style="13" customWidth="1"/>
    <col min="1803" max="1803" width="13.5" style="13" customWidth="1"/>
    <col min="1804" max="1804" width="8.59765625" style="13" customWidth="1"/>
    <col min="1805" max="1805" width="18.3984375" style="13" customWidth="1"/>
    <col min="1806" max="1806" width="8.3984375" style="13" customWidth="1"/>
    <col min="1807" max="1807" width="11.59765625" style="13" customWidth="1"/>
    <col min="1808" max="1809" width="18.3984375" style="13" customWidth="1"/>
    <col min="1810" max="2049" width="9" style="13"/>
    <col min="2050" max="2050" width="6.3984375" style="13" customWidth="1"/>
    <col min="2051" max="2051" width="6.59765625" style="13" customWidth="1"/>
    <col min="2052" max="2052" width="13.19921875" style="13" customWidth="1"/>
    <col min="2053" max="2053" width="4.5" style="13" customWidth="1"/>
    <col min="2054" max="2054" width="11.59765625" style="13" customWidth="1"/>
    <col min="2055" max="2055" width="9" style="13"/>
    <col min="2056" max="2056" width="8.5" style="13" customWidth="1"/>
    <col min="2057" max="2057" width="10.09765625" style="13" customWidth="1"/>
    <col min="2058" max="2058" width="1.5" style="13" customWidth="1"/>
    <col min="2059" max="2059" width="13.5" style="13" customWidth="1"/>
    <col min="2060" max="2060" width="8.59765625" style="13" customWidth="1"/>
    <col min="2061" max="2061" width="18.3984375" style="13" customWidth="1"/>
    <col min="2062" max="2062" width="8.3984375" style="13" customWidth="1"/>
    <col min="2063" max="2063" width="11.59765625" style="13" customWidth="1"/>
    <col min="2064" max="2065" width="18.3984375" style="13" customWidth="1"/>
    <col min="2066" max="2305" width="9" style="13"/>
    <col min="2306" max="2306" width="6.3984375" style="13" customWidth="1"/>
    <col min="2307" max="2307" width="6.59765625" style="13" customWidth="1"/>
    <col min="2308" max="2308" width="13.19921875" style="13" customWidth="1"/>
    <col min="2309" max="2309" width="4.5" style="13" customWidth="1"/>
    <col min="2310" max="2310" width="11.59765625" style="13" customWidth="1"/>
    <col min="2311" max="2311" width="9" style="13"/>
    <col min="2312" max="2312" width="8.5" style="13" customWidth="1"/>
    <col min="2313" max="2313" width="10.09765625" style="13" customWidth="1"/>
    <col min="2314" max="2314" width="1.5" style="13" customWidth="1"/>
    <col min="2315" max="2315" width="13.5" style="13" customWidth="1"/>
    <col min="2316" max="2316" width="8.59765625" style="13" customWidth="1"/>
    <col min="2317" max="2317" width="18.3984375" style="13" customWidth="1"/>
    <col min="2318" max="2318" width="8.3984375" style="13" customWidth="1"/>
    <col min="2319" max="2319" width="11.59765625" style="13" customWidth="1"/>
    <col min="2320" max="2321" width="18.3984375" style="13" customWidth="1"/>
    <col min="2322" max="2561" width="9" style="13"/>
    <col min="2562" max="2562" width="6.3984375" style="13" customWidth="1"/>
    <col min="2563" max="2563" width="6.59765625" style="13" customWidth="1"/>
    <col min="2564" max="2564" width="13.19921875" style="13" customWidth="1"/>
    <col min="2565" max="2565" width="4.5" style="13" customWidth="1"/>
    <col min="2566" max="2566" width="11.59765625" style="13" customWidth="1"/>
    <col min="2567" max="2567" width="9" style="13"/>
    <col min="2568" max="2568" width="8.5" style="13" customWidth="1"/>
    <col min="2569" max="2569" width="10.09765625" style="13" customWidth="1"/>
    <col min="2570" max="2570" width="1.5" style="13" customWidth="1"/>
    <col min="2571" max="2571" width="13.5" style="13" customWidth="1"/>
    <col min="2572" max="2572" width="8.59765625" style="13" customWidth="1"/>
    <col min="2573" max="2573" width="18.3984375" style="13" customWidth="1"/>
    <col min="2574" max="2574" width="8.3984375" style="13" customWidth="1"/>
    <col min="2575" max="2575" width="11.59765625" style="13" customWidth="1"/>
    <col min="2576" max="2577" width="18.3984375" style="13" customWidth="1"/>
    <col min="2578" max="2817" width="9" style="13"/>
    <col min="2818" max="2818" width="6.3984375" style="13" customWidth="1"/>
    <col min="2819" max="2819" width="6.59765625" style="13" customWidth="1"/>
    <col min="2820" max="2820" width="13.19921875" style="13" customWidth="1"/>
    <col min="2821" max="2821" width="4.5" style="13" customWidth="1"/>
    <col min="2822" max="2822" width="11.59765625" style="13" customWidth="1"/>
    <col min="2823" max="2823" width="9" style="13"/>
    <col min="2824" max="2824" width="8.5" style="13" customWidth="1"/>
    <col min="2825" max="2825" width="10.09765625" style="13" customWidth="1"/>
    <col min="2826" max="2826" width="1.5" style="13" customWidth="1"/>
    <col min="2827" max="2827" width="13.5" style="13" customWidth="1"/>
    <col min="2828" max="2828" width="8.59765625" style="13" customWidth="1"/>
    <col min="2829" max="2829" width="18.3984375" style="13" customWidth="1"/>
    <col min="2830" max="2830" width="8.3984375" style="13" customWidth="1"/>
    <col min="2831" max="2831" width="11.59765625" style="13" customWidth="1"/>
    <col min="2832" max="2833" width="18.3984375" style="13" customWidth="1"/>
    <col min="2834" max="3073" width="9" style="13"/>
    <col min="3074" max="3074" width="6.3984375" style="13" customWidth="1"/>
    <col min="3075" max="3075" width="6.59765625" style="13" customWidth="1"/>
    <col min="3076" max="3076" width="13.19921875" style="13" customWidth="1"/>
    <col min="3077" max="3077" width="4.5" style="13" customWidth="1"/>
    <col min="3078" max="3078" width="11.59765625" style="13" customWidth="1"/>
    <col min="3079" max="3079" width="9" style="13"/>
    <col min="3080" max="3080" width="8.5" style="13" customWidth="1"/>
    <col min="3081" max="3081" width="10.09765625" style="13" customWidth="1"/>
    <col min="3082" max="3082" width="1.5" style="13" customWidth="1"/>
    <col min="3083" max="3083" width="13.5" style="13" customWidth="1"/>
    <col min="3084" max="3084" width="8.59765625" style="13" customWidth="1"/>
    <col min="3085" max="3085" width="18.3984375" style="13" customWidth="1"/>
    <col min="3086" max="3086" width="8.3984375" style="13" customWidth="1"/>
    <col min="3087" max="3087" width="11.59765625" style="13" customWidth="1"/>
    <col min="3088" max="3089" width="18.3984375" style="13" customWidth="1"/>
    <col min="3090" max="3329" width="9" style="13"/>
    <col min="3330" max="3330" width="6.3984375" style="13" customWidth="1"/>
    <col min="3331" max="3331" width="6.59765625" style="13" customWidth="1"/>
    <col min="3332" max="3332" width="13.19921875" style="13" customWidth="1"/>
    <col min="3333" max="3333" width="4.5" style="13" customWidth="1"/>
    <col min="3334" max="3334" width="11.59765625" style="13" customWidth="1"/>
    <col min="3335" max="3335" width="9" style="13"/>
    <col min="3336" max="3336" width="8.5" style="13" customWidth="1"/>
    <col min="3337" max="3337" width="10.09765625" style="13" customWidth="1"/>
    <col min="3338" max="3338" width="1.5" style="13" customWidth="1"/>
    <col min="3339" max="3339" width="13.5" style="13" customWidth="1"/>
    <col min="3340" max="3340" width="8.59765625" style="13" customWidth="1"/>
    <col min="3341" max="3341" width="18.3984375" style="13" customWidth="1"/>
    <col min="3342" max="3342" width="8.3984375" style="13" customWidth="1"/>
    <col min="3343" max="3343" width="11.59765625" style="13" customWidth="1"/>
    <col min="3344" max="3345" width="18.3984375" style="13" customWidth="1"/>
    <col min="3346" max="3585" width="9" style="13"/>
    <col min="3586" max="3586" width="6.3984375" style="13" customWidth="1"/>
    <col min="3587" max="3587" width="6.59765625" style="13" customWidth="1"/>
    <col min="3588" max="3588" width="13.19921875" style="13" customWidth="1"/>
    <col min="3589" max="3589" width="4.5" style="13" customWidth="1"/>
    <col min="3590" max="3590" width="11.59765625" style="13" customWidth="1"/>
    <col min="3591" max="3591" width="9" style="13"/>
    <col min="3592" max="3592" width="8.5" style="13" customWidth="1"/>
    <col min="3593" max="3593" width="10.09765625" style="13" customWidth="1"/>
    <col min="3594" max="3594" width="1.5" style="13" customWidth="1"/>
    <col min="3595" max="3595" width="13.5" style="13" customWidth="1"/>
    <col min="3596" max="3596" width="8.59765625" style="13" customWidth="1"/>
    <col min="3597" max="3597" width="18.3984375" style="13" customWidth="1"/>
    <col min="3598" max="3598" width="8.3984375" style="13" customWidth="1"/>
    <col min="3599" max="3599" width="11.59765625" style="13" customWidth="1"/>
    <col min="3600" max="3601" width="18.3984375" style="13" customWidth="1"/>
    <col min="3602" max="3841" width="9" style="13"/>
    <col min="3842" max="3842" width="6.3984375" style="13" customWidth="1"/>
    <col min="3843" max="3843" width="6.59765625" style="13" customWidth="1"/>
    <col min="3844" max="3844" width="13.19921875" style="13" customWidth="1"/>
    <col min="3845" max="3845" width="4.5" style="13" customWidth="1"/>
    <col min="3846" max="3846" width="11.59765625" style="13" customWidth="1"/>
    <col min="3847" max="3847" width="9" style="13"/>
    <col min="3848" max="3848" width="8.5" style="13" customWidth="1"/>
    <col min="3849" max="3849" width="10.09765625" style="13" customWidth="1"/>
    <col min="3850" max="3850" width="1.5" style="13" customWidth="1"/>
    <col min="3851" max="3851" width="13.5" style="13" customWidth="1"/>
    <col min="3852" max="3852" width="8.59765625" style="13" customWidth="1"/>
    <col min="3853" max="3853" width="18.3984375" style="13" customWidth="1"/>
    <col min="3854" max="3854" width="8.3984375" style="13" customWidth="1"/>
    <col min="3855" max="3855" width="11.59765625" style="13" customWidth="1"/>
    <col min="3856" max="3857" width="18.3984375" style="13" customWidth="1"/>
    <col min="3858" max="4097" width="9" style="13"/>
    <col min="4098" max="4098" width="6.3984375" style="13" customWidth="1"/>
    <col min="4099" max="4099" width="6.59765625" style="13" customWidth="1"/>
    <col min="4100" max="4100" width="13.19921875" style="13" customWidth="1"/>
    <col min="4101" max="4101" width="4.5" style="13" customWidth="1"/>
    <col min="4102" max="4102" width="11.59765625" style="13" customWidth="1"/>
    <col min="4103" max="4103" width="9" style="13"/>
    <col min="4104" max="4104" width="8.5" style="13" customWidth="1"/>
    <col min="4105" max="4105" width="10.09765625" style="13" customWidth="1"/>
    <col min="4106" max="4106" width="1.5" style="13" customWidth="1"/>
    <col min="4107" max="4107" width="13.5" style="13" customWidth="1"/>
    <col min="4108" max="4108" width="8.59765625" style="13" customWidth="1"/>
    <col min="4109" max="4109" width="18.3984375" style="13" customWidth="1"/>
    <col min="4110" max="4110" width="8.3984375" style="13" customWidth="1"/>
    <col min="4111" max="4111" width="11.59765625" style="13" customWidth="1"/>
    <col min="4112" max="4113" width="18.3984375" style="13" customWidth="1"/>
    <col min="4114" max="4353" width="9" style="13"/>
    <col min="4354" max="4354" width="6.3984375" style="13" customWidth="1"/>
    <col min="4355" max="4355" width="6.59765625" style="13" customWidth="1"/>
    <col min="4356" max="4356" width="13.19921875" style="13" customWidth="1"/>
    <col min="4357" max="4357" width="4.5" style="13" customWidth="1"/>
    <col min="4358" max="4358" width="11.59765625" style="13" customWidth="1"/>
    <col min="4359" max="4359" width="9" style="13"/>
    <col min="4360" max="4360" width="8.5" style="13" customWidth="1"/>
    <col min="4361" max="4361" width="10.09765625" style="13" customWidth="1"/>
    <col min="4362" max="4362" width="1.5" style="13" customWidth="1"/>
    <col min="4363" max="4363" width="13.5" style="13" customWidth="1"/>
    <col min="4364" max="4364" width="8.59765625" style="13" customWidth="1"/>
    <col min="4365" max="4365" width="18.3984375" style="13" customWidth="1"/>
    <col min="4366" max="4366" width="8.3984375" style="13" customWidth="1"/>
    <col min="4367" max="4367" width="11.59765625" style="13" customWidth="1"/>
    <col min="4368" max="4369" width="18.3984375" style="13" customWidth="1"/>
    <col min="4370" max="4609" width="9" style="13"/>
    <col min="4610" max="4610" width="6.3984375" style="13" customWidth="1"/>
    <col min="4611" max="4611" width="6.59765625" style="13" customWidth="1"/>
    <col min="4612" max="4612" width="13.19921875" style="13" customWidth="1"/>
    <col min="4613" max="4613" width="4.5" style="13" customWidth="1"/>
    <col min="4614" max="4614" width="11.59765625" style="13" customWidth="1"/>
    <col min="4615" max="4615" width="9" style="13"/>
    <col min="4616" max="4616" width="8.5" style="13" customWidth="1"/>
    <col min="4617" max="4617" width="10.09765625" style="13" customWidth="1"/>
    <col min="4618" max="4618" width="1.5" style="13" customWidth="1"/>
    <col min="4619" max="4619" width="13.5" style="13" customWidth="1"/>
    <col min="4620" max="4620" width="8.59765625" style="13" customWidth="1"/>
    <col min="4621" max="4621" width="18.3984375" style="13" customWidth="1"/>
    <col min="4622" max="4622" width="8.3984375" style="13" customWidth="1"/>
    <col min="4623" max="4623" width="11.59765625" style="13" customWidth="1"/>
    <col min="4624" max="4625" width="18.3984375" style="13" customWidth="1"/>
    <col min="4626" max="4865" width="9" style="13"/>
    <col min="4866" max="4866" width="6.3984375" style="13" customWidth="1"/>
    <col min="4867" max="4867" width="6.59765625" style="13" customWidth="1"/>
    <col min="4868" max="4868" width="13.19921875" style="13" customWidth="1"/>
    <col min="4869" max="4869" width="4.5" style="13" customWidth="1"/>
    <col min="4870" max="4870" width="11.59765625" style="13" customWidth="1"/>
    <col min="4871" max="4871" width="9" style="13"/>
    <col min="4872" max="4872" width="8.5" style="13" customWidth="1"/>
    <col min="4873" max="4873" width="10.09765625" style="13" customWidth="1"/>
    <col min="4874" max="4874" width="1.5" style="13" customWidth="1"/>
    <col min="4875" max="4875" width="13.5" style="13" customWidth="1"/>
    <col min="4876" max="4876" width="8.59765625" style="13" customWidth="1"/>
    <col min="4877" max="4877" width="18.3984375" style="13" customWidth="1"/>
    <col min="4878" max="4878" width="8.3984375" style="13" customWidth="1"/>
    <col min="4879" max="4879" width="11.59765625" style="13" customWidth="1"/>
    <col min="4880" max="4881" width="18.3984375" style="13" customWidth="1"/>
    <col min="4882" max="5121" width="9" style="13"/>
    <col min="5122" max="5122" width="6.3984375" style="13" customWidth="1"/>
    <col min="5123" max="5123" width="6.59765625" style="13" customWidth="1"/>
    <col min="5124" max="5124" width="13.19921875" style="13" customWidth="1"/>
    <col min="5125" max="5125" width="4.5" style="13" customWidth="1"/>
    <col min="5126" max="5126" width="11.59765625" style="13" customWidth="1"/>
    <col min="5127" max="5127" width="9" style="13"/>
    <col min="5128" max="5128" width="8.5" style="13" customWidth="1"/>
    <col min="5129" max="5129" width="10.09765625" style="13" customWidth="1"/>
    <col min="5130" max="5130" width="1.5" style="13" customWidth="1"/>
    <col min="5131" max="5131" width="13.5" style="13" customWidth="1"/>
    <col min="5132" max="5132" width="8.59765625" style="13" customWidth="1"/>
    <col min="5133" max="5133" width="18.3984375" style="13" customWidth="1"/>
    <col min="5134" max="5134" width="8.3984375" style="13" customWidth="1"/>
    <col min="5135" max="5135" width="11.59765625" style="13" customWidth="1"/>
    <col min="5136" max="5137" width="18.3984375" style="13" customWidth="1"/>
    <col min="5138" max="5377" width="9" style="13"/>
    <col min="5378" max="5378" width="6.3984375" style="13" customWidth="1"/>
    <col min="5379" max="5379" width="6.59765625" style="13" customWidth="1"/>
    <col min="5380" max="5380" width="13.19921875" style="13" customWidth="1"/>
    <col min="5381" max="5381" width="4.5" style="13" customWidth="1"/>
    <col min="5382" max="5382" width="11.59765625" style="13" customWidth="1"/>
    <col min="5383" max="5383" width="9" style="13"/>
    <col min="5384" max="5384" width="8.5" style="13" customWidth="1"/>
    <col min="5385" max="5385" width="10.09765625" style="13" customWidth="1"/>
    <col min="5386" max="5386" width="1.5" style="13" customWidth="1"/>
    <col min="5387" max="5387" width="13.5" style="13" customWidth="1"/>
    <col min="5388" max="5388" width="8.59765625" style="13" customWidth="1"/>
    <col min="5389" max="5389" width="18.3984375" style="13" customWidth="1"/>
    <col min="5390" max="5390" width="8.3984375" style="13" customWidth="1"/>
    <col min="5391" max="5391" width="11.59765625" style="13" customWidth="1"/>
    <col min="5392" max="5393" width="18.3984375" style="13" customWidth="1"/>
    <col min="5394" max="5633" width="9" style="13"/>
    <col min="5634" max="5634" width="6.3984375" style="13" customWidth="1"/>
    <col min="5635" max="5635" width="6.59765625" style="13" customWidth="1"/>
    <col min="5636" max="5636" width="13.19921875" style="13" customWidth="1"/>
    <col min="5637" max="5637" width="4.5" style="13" customWidth="1"/>
    <col min="5638" max="5638" width="11.59765625" style="13" customWidth="1"/>
    <col min="5639" max="5639" width="9" style="13"/>
    <col min="5640" max="5640" width="8.5" style="13" customWidth="1"/>
    <col min="5641" max="5641" width="10.09765625" style="13" customWidth="1"/>
    <col min="5642" max="5642" width="1.5" style="13" customWidth="1"/>
    <col min="5643" max="5643" width="13.5" style="13" customWidth="1"/>
    <col min="5644" max="5644" width="8.59765625" style="13" customWidth="1"/>
    <col min="5645" max="5645" width="18.3984375" style="13" customWidth="1"/>
    <col min="5646" max="5646" width="8.3984375" style="13" customWidth="1"/>
    <col min="5647" max="5647" width="11.59765625" style="13" customWidth="1"/>
    <col min="5648" max="5649" width="18.3984375" style="13" customWidth="1"/>
    <col min="5650" max="5889" width="9" style="13"/>
    <col min="5890" max="5890" width="6.3984375" style="13" customWidth="1"/>
    <col min="5891" max="5891" width="6.59765625" style="13" customWidth="1"/>
    <col min="5892" max="5892" width="13.19921875" style="13" customWidth="1"/>
    <col min="5893" max="5893" width="4.5" style="13" customWidth="1"/>
    <col min="5894" max="5894" width="11.59765625" style="13" customWidth="1"/>
    <col min="5895" max="5895" width="9" style="13"/>
    <col min="5896" max="5896" width="8.5" style="13" customWidth="1"/>
    <col min="5897" max="5897" width="10.09765625" style="13" customWidth="1"/>
    <col min="5898" max="5898" width="1.5" style="13" customWidth="1"/>
    <col min="5899" max="5899" width="13.5" style="13" customWidth="1"/>
    <col min="5900" max="5900" width="8.59765625" style="13" customWidth="1"/>
    <col min="5901" max="5901" width="18.3984375" style="13" customWidth="1"/>
    <col min="5902" max="5902" width="8.3984375" style="13" customWidth="1"/>
    <col min="5903" max="5903" width="11.59765625" style="13" customWidth="1"/>
    <col min="5904" max="5905" width="18.3984375" style="13" customWidth="1"/>
    <col min="5906" max="6145" width="9" style="13"/>
    <col min="6146" max="6146" width="6.3984375" style="13" customWidth="1"/>
    <col min="6147" max="6147" width="6.59765625" style="13" customWidth="1"/>
    <col min="6148" max="6148" width="13.19921875" style="13" customWidth="1"/>
    <col min="6149" max="6149" width="4.5" style="13" customWidth="1"/>
    <col min="6150" max="6150" width="11.59765625" style="13" customWidth="1"/>
    <col min="6151" max="6151" width="9" style="13"/>
    <col min="6152" max="6152" width="8.5" style="13" customWidth="1"/>
    <col min="6153" max="6153" width="10.09765625" style="13" customWidth="1"/>
    <col min="6154" max="6154" width="1.5" style="13" customWidth="1"/>
    <col min="6155" max="6155" width="13.5" style="13" customWidth="1"/>
    <col min="6156" max="6156" width="8.59765625" style="13" customWidth="1"/>
    <col min="6157" max="6157" width="18.3984375" style="13" customWidth="1"/>
    <col min="6158" max="6158" width="8.3984375" style="13" customWidth="1"/>
    <col min="6159" max="6159" width="11.59765625" style="13" customWidth="1"/>
    <col min="6160" max="6161" width="18.3984375" style="13" customWidth="1"/>
    <col min="6162" max="6401" width="9" style="13"/>
    <col min="6402" max="6402" width="6.3984375" style="13" customWidth="1"/>
    <col min="6403" max="6403" width="6.59765625" style="13" customWidth="1"/>
    <col min="6404" max="6404" width="13.19921875" style="13" customWidth="1"/>
    <col min="6405" max="6405" width="4.5" style="13" customWidth="1"/>
    <col min="6406" max="6406" width="11.59765625" style="13" customWidth="1"/>
    <col min="6407" max="6407" width="9" style="13"/>
    <col min="6408" max="6408" width="8.5" style="13" customWidth="1"/>
    <col min="6409" max="6409" width="10.09765625" style="13" customWidth="1"/>
    <col min="6410" max="6410" width="1.5" style="13" customWidth="1"/>
    <col min="6411" max="6411" width="13.5" style="13" customWidth="1"/>
    <col min="6412" max="6412" width="8.59765625" style="13" customWidth="1"/>
    <col min="6413" max="6413" width="18.3984375" style="13" customWidth="1"/>
    <col min="6414" max="6414" width="8.3984375" style="13" customWidth="1"/>
    <col min="6415" max="6415" width="11.59765625" style="13" customWidth="1"/>
    <col min="6416" max="6417" width="18.3984375" style="13" customWidth="1"/>
    <col min="6418" max="6657" width="9" style="13"/>
    <col min="6658" max="6658" width="6.3984375" style="13" customWidth="1"/>
    <col min="6659" max="6659" width="6.59765625" style="13" customWidth="1"/>
    <col min="6660" max="6660" width="13.19921875" style="13" customWidth="1"/>
    <col min="6661" max="6661" width="4.5" style="13" customWidth="1"/>
    <col min="6662" max="6662" width="11.59765625" style="13" customWidth="1"/>
    <col min="6663" max="6663" width="9" style="13"/>
    <col min="6664" max="6664" width="8.5" style="13" customWidth="1"/>
    <col min="6665" max="6665" width="10.09765625" style="13" customWidth="1"/>
    <col min="6666" max="6666" width="1.5" style="13" customWidth="1"/>
    <col min="6667" max="6667" width="13.5" style="13" customWidth="1"/>
    <col min="6668" max="6668" width="8.59765625" style="13" customWidth="1"/>
    <col min="6669" max="6669" width="18.3984375" style="13" customWidth="1"/>
    <col min="6670" max="6670" width="8.3984375" style="13" customWidth="1"/>
    <col min="6671" max="6671" width="11.59765625" style="13" customWidth="1"/>
    <col min="6672" max="6673" width="18.3984375" style="13" customWidth="1"/>
    <col min="6674" max="6913" width="9" style="13"/>
    <col min="6914" max="6914" width="6.3984375" style="13" customWidth="1"/>
    <col min="6915" max="6915" width="6.59765625" style="13" customWidth="1"/>
    <col min="6916" max="6916" width="13.19921875" style="13" customWidth="1"/>
    <col min="6917" max="6917" width="4.5" style="13" customWidth="1"/>
    <col min="6918" max="6918" width="11.59765625" style="13" customWidth="1"/>
    <col min="6919" max="6919" width="9" style="13"/>
    <col min="6920" max="6920" width="8.5" style="13" customWidth="1"/>
    <col min="6921" max="6921" width="10.09765625" style="13" customWidth="1"/>
    <col min="6922" max="6922" width="1.5" style="13" customWidth="1"/>
    <col min="6923" max="6923" width="13.5" style="13" customWidth="1"/>
    <col min="6924" max="6924" width="8.59765625" style="13" customWidth="1"/>
    <col min="6925" max="6925" width="18.3984375" style="13" customWidth="1"/>
    <col min="6926" max="6926" width="8.3984375" style="13" customWidth="1"/>
    <col min="6927" max="6927" width="11.59765625" style="13" customWidth="1"/>
    <col min="6928" max="6929" width="18.3984375" style="13" customWidth="1"/>
    <col min="6930" max="7169" width="9" style="13"/>
    <col min="7170" max="7170" width="6.3984375" style="13" customWidth="1"/>
    <col min="7171" max="7171" width="6.59765625" style="13" customWidth="1"/>
    <col min="7172" max="7172" width="13.19921875" style="13" customWidth="1"/>
    <col min="7173" max="7173" width="4.5" style="13" customWidth="1"/>
    <col min="7174" max="7174" width="11.59765625" style="13" customWidth="1"/>
    <col min="7175" max="7175" width="9" style="13"/>
    <col min="7176" max="7176" width="8.5" style="13" customWidth="1"/>
    <col min="7177" max="7177" width="10.09765625" style="13" customWidth="1"/>
    <col min="7178" max="7178" width="1.5" style="13" customWidth="1"/>
    <col min="7179" max="7179" width="13.5" style="13" customWidth="1"/>
    <col min="7180" max="7180" width="8.59765625" style="13" customWidth="1"/>
    <col min="7181" max="7181" width="18.3984375" style="13" customWidth="1"/>
    <col min="7182" max="7182" width="8.3984375" style="13" customWidth="1"/>
    <col min="7183" max="7183" width="11.59765625" style="13" customWidth="1"/>
    <col min="7184" max="7185" width="18.3984375" style="13" customWidth="1"/>
    <col min="7186" max="7425" width="9" style="13"/>
    <col min="7426" max="7426" width="6.3984375" style="13" customWidth="1"/>
    <col min="7427" max="7427" width="6.59765625" style="13" customWidth="1"/>
    <col min="7428" max="7428" width="13.19921875" style="13" customWidth="1"/>
    <col min="7429" max="7429" width="4.5" style="13" customWidth="1"/>
    <col min="7430" max="7430" width="11.59765625" style="13" customWidth="1"/>
    <col min="7431" max="7431" width="9" style="13"/>
    <col min="7432" max="7432" width="8.5" style="13" customWidth="1"/>
    <col min="7433" max="7433" width="10.09765625" style="13" customWidth="1"/>
    <col min="7434" max="7434" width="1.5" style="13" customWidth="1"/>
    <col min="7435" max="7435" width="13.5" style="13" customWidth="1"/>
    <col min="7436" max="7436" width="8.59765625" style="13" customWidth="1"/>
    <col min="7437" max="7437" width="18.3984375" style="13" customWidth="1"/>
    <col min="7438" max="7438" width="8.3984375" style="13" customWidth="1"/>
    <col min="7439" max="7439" width="11.59765625" style="13" customWidth="1"/>
    <col min="7440" max="7441" width="18.3984375" style="13" customWidth="1"/>
    <col min="7442" max="7681" width="9" style="13"/>
    <col min="7682" max="7682" width="6.3984375" style="13" customWidth="1"/>
    <col min="7683" max="7683" width="6.59765625" style="13" customWidth="1"/>
    <col min="7684" max="7684" width="13.19921875" style="13" customWidth="1"/>
    <col min="7685" max="7685" width="4.5" style="13" customWidth="1"/>
    <col min="7686" max="7686" width="11.59765625" style="13" customWidth="1"/>
    <col min="7687" max="7687" width="9" style="13"/>
    <col min="7688" max="7688" width="8.5" style="13" customWidth="1"/>
    <col min="7689" max="7689" width="10.09765625" style="13" customWidth="1"/>
    <col min="7690" max="7690" width="1.5" style="13" customWidth="1"/>
    <col min="7691" max="7691" width="13.5" style="13" customWidth="1"/>
    <col min="7692" max="7692" width="8.59765625" style="13" customWidth="1"/>
    <col min="7693" max="7693" width="18.3984375" style="13" customWidth="1"/>
    <col min="7694" max="7694" width="8.3984375" style="13" customWidth="1"/>
    <col min="7695" max="7695" width="11.59765625" style="13" customWidth="1"/>
    <col min="7696" max="7697" width="18.3984375" style="13" customWidth="1"/>
    <col min="7698" max="7937" width="9" style="13"/>
    <col min="7938" max="7938" width="6.3984375" style="13" customWidth="1"/>
    <col min="7939" max="7939" width="6.59765625" style="13" customWidth="1"/>
    <col min="7940" max="7940" width="13.19921875" style="13" customWidth="1"/>
    <col min="7941" max="7941" width="4.5" style="13" customWidth="1"/>
    <col min="7942" max="7942" width="11.59765625" style="13" customWidth="1"/>
    <col min="7943" max="7943" width="9" style="13"/>
    <col min="7944" max="7944" width="8.5" style="13" customWidth="1"/>
    <col min="7945" max="7945" width="10.09765625" style="13" customWidth="1"/>
    <col min="7946" max="7946" width="1.5" style="13" customWidth="1"/>
    <col min="7947" max="7947" width="13.5" style="13" customWidth="1"/>
    <col min="7948" max="7948" width="8.59765625" style="13" customWidth="1"/>
    <col min="7949" max="7949" width="18.3984375" style="13" customWidth="1"/>
    <col min="7950" max="7950" width="8.3984375" style="13" customWidth="1"/>
    <col min="7951" max="7951" width="11.59765625" style="13" customWidth="1"/>
    <col min="7952" max="7953" width="18.3984375" style="13" customWidth="1"/>
    <col min="7954" max="8193" width="9" style="13"/>
    <col min="8194" max="8194" width="6.3984375" style="13" customWidth="1"/>
    <col min="8195" max="8195" width="6.59765625" style="13" customWidth="1"/>
    <col min="8196" max="8196" width="13.19921875" style="13" customWidth="1"/>
    <col min="8197" max="8197" width="4.5" style="13" customWidth="1"/>
    <col min="8198" max="8198" width="11.59765625" style="13" customWidth="1"/>
    <col min="8199" max="8199" width="9" style="13"/>
    <col min="8200" max="8200" width="8.5" style="13" customWidth="1"/>
    <col min="8201" max="8201" width="10.09765625" style="13" customWidth="1"/>
    <col min="8202" max="8202" width="1.5" style="13" customWidth="1"/>
    <col min="8203" max="8203" width="13.5" style="13" customWidth="1"/>
    <col min="8204" max="8204" width="8.59765625" style="13" customWidth="1"/>
    <col min="8205" max="8205" width="18.3984375" style="13" customWidth="1"/>
    <col min="8206" max="8206" width="8.3984375" style="13" customWidth="1"/>
    <col min="8207" max="8207" width="11.59765625" style="13" customWidth="1"/>
    <col min="8208" max="8209" width="18.3984375" style="13" customWidth="1"/>
    <col min="8210" max="8449" width="9" style="13"/>
    <col min="8450" max="8450" width="6.3984375" style="13" customWidth="1"/>
    <col min="8451" max="8451" width="6.59765625" style="13" customWidth="1"/>
    <col min="8452" max="8452" width="13.19921875" style="13" customWidth="1"/>
    <col min="8453" max="8453" width="4.5" style="13" customWidth="1"/>
    <col min="8454" max="8454" width="11.59765625" style="13" customWidth="1"/>
    <col min="8455" max="8455" width="9" style="13"/>
    <col min="8456" max="8456" width="8.5" style="13" customWidth="1"/>
    <col min="8457" max="8457" width="10.09765625" style="13" customWidth="1"/>
    <col min="8458" max="8458" width="1.5" style="13" customWidth="1"/>
    <col min="8459" max="8459" width="13.5" style="13" customWidth="1"/>
    <col min="8460" max="8460" width="8.59765625" style="13" customWidth="1"/>
    <col min="8461" max="8461" width="18.3984375" style="13" customWidth="1"/>
    <col min="8462" max="8462" width="8.3984375" style="13" customWidth="1"/>
    <col min="8463" max="8463" width="11.59765625" style="13" customWidth="1"/>
    <col min="8464" max="8465" width="18.3984375" style="13" customWidth="1"/>
    <col min="8466" max="8705" width="9" style="13"/>
    <col min="8706" max="8706" width="6.3984375" style="13" customWidth="1"/>
    <col min="8707" max="8707" width="6.59765625" style="13" customWidth="1"/>
    <col min="8708" max="8708" width="13.19921875" style="13" customWidth="1"/>
    <col min="8709" max="8709" width="4.5" style="13" customWidth="1"/>
    <col min="8710" max="8710" width="11.59765625" style="13" customWidth="1"/>
    <col min="8711" max="8711" width="9" style="13"/>
    <col min="8712" max="8712" width="8.5" style="13" customWidth="1"/>
    <col min="8713" max="8713" width="10.09765625" style="13" customWidth="1"/>
    <col min="8714" max="8714" width="1.5" style="13" customWidth="1"/>
    <col min="8715" max="8715" width="13.5" style="13" customWidth="1"/>
    <col min="8716" max="8716" width="8.59765625" style="13" customWidth="1"/>
    <col min="8717" max="8717" width="18.3984375" style="13" customWidth="1"/>
    <col min="8718" max="8718" width="8.3984375" style="13" customWidth="1"/>
    <col min="8719" max="8719" width="11.59765625" style="13" customWidth="1"/>
    <col min="8720" max="8721" width="18.3984375" style="13" customWidth="1"/>
    <col min="8722" max="8961" width="9" style="13"/>
    <col min="8962" max="8962" width="6.3984375" style="13" customWidth="1"/>
    <col min="8963" max="8963" width="6.59765625" style="13" customWidth="1"/>
    <col min="8964" max="8964" width="13.19921875" style="13" customWidth="1"/>
    <col min="8965" max="8965" width="4.5" style="13" customWidth="1"/>
    <col min="8966" max="8966" width="11.59765625" style="13" customWidth="1"/>
    <col min="8967" max="8967" width="9" style="13"/>
    <col min="8968" max="8968" width="8.5" style="13" customWidth="1"/>
    <col min="8969" max="8969" width="10.09765625" style="13" customWidth="1"/>
    <col min="8970" max="8970" width="1.5" style="13" customWidth="1"/>
    <col min="8971" max="8971" width="13.5" style="13" customWidth="1"/>
    <col min="8972" max="8972" width="8.59765625" style="13" customWidth="1"/>
    <col min="8973" max="8973" width="18.3984375" style="13" customWidth="1"/>
    <col min="8974" max="8974" width="8.3984375" style="13" customWidth="1"/>
    <col min="8975" max="8975" width="11.59765625" style="13" customWidth="1"/>
    <col min="8976" max="8977" width="18.3984375" style="13" customWidth="1"/>
    <col min="8978" max="9217" width="9" style="13"/>
    <col min="9218" max="9218" width="6.3984375" style="13" customWidth="1"/>
    <col min="9219" max="9219" width="6.59765625" style="13" customWidth="1"/>
    <col min="9220" max="9220" width="13.19921875" style="13" customWidth="1"/>
    <col min="9221" max="9221" width="4.5" style="13" customWidth="1"/>
    <col min="9222" max="9222" width="11.59765625" style="13" customWidth="1"/>
    <col min="9223" max="9223" width="9" style="13"/>
    <col min="9224" max="9224" width="8.5" style="13" customWidth="1"/>
    <col min="9225" max="9225" width="10.09765625" style="13" customWidth="1"/>
    <col min="9226" max="9226" width="1.5" style="13" customWidth="1"/>
    <col min="9227" max="9227" width="13.5" style="13" customWidth="1"/>
    <col min="9228" max="9228" width="8.59765625" style="13" customWidth="1"/>
    <col min="9229" max="9229" width="18.3984375" style="13" customWidth="1"/>
    <col min="9230" max="9230" width="8.3984375" style="13" customWidth="1"/>
    <col min="9231" max="9231" width="11.59765625" style="13" customWidth="1"/>
    <col min="9232" max="9233" width="18.3984375" style="13" customWidth="1"/>
    <col min="9234" max="9473" width="9" style="13"/>
    <col min="9474" max="9474" width="6.3984375" style="13" customWidth="1"/>
    <col min="9475" max="9475" width="6.59765625" style="13" customWidth="1"/>
    <col min="9476" max="9476" width="13.19921875" style="13" customWidth="1"/>
    <col min="9477" max="9477" width="4.5" style="13" customWidth="1"/>
    <col min="9478" max="9478" width="11.59765625" style="13" customWidth="1"/>
    <col min="9479" max="9479" width="9" style="13"/>
    <col min="9480" max="9480" width="8.5" style="13" customWidth="1"/>
    <col min="9481" max="9481" width="10.09765625" style="13" customWidth="1"/>
    <col min="9482" max="9482" width="1.5" style="13" customWidth="1"/>
    <col min="9483" max="9483" width="13.5" style="13" customWidth="1"/>
    <col min="9484" max="9484" width="8.59765625" style="13" customWidth="1"/>
    <col min="9485" max="9485" width="18.3984375" style="13" customWidth="1"/>
    <col min="9486" max="9486" width="8.3984375" style="13" customWidth="1"/>
    <col min="9487" max="9487" width="11.59765625" style="13" customWidth="1"/>
    <col min="9488" max="9489" width="18.3984375" style="13" customWidth="1"/>
    <col min="9490" max="9729" width="9" style="13"/>
    <col min="9730" max="9730" width="6.3984375" style="13" customWidth="1"/>
    <col min="9731" max="9731" width="6.59765625" style="13" customWidth="1"/>
    <col min="9732" max="9732" width="13.19921875" style="13" customWidth="1"/>
    <col min="9733" max="9733" width="4.5" style="13" customWidth="1"/>
    <col min="9734" max="9734" width="11.59765625" style="13" customWidth="1"/>
    <col min="9735" max="9735" width="9" style="13"/>
    <col min="9736" max="9736" width="8.5" style="13" customWidth="1"/>
    <col min="9737" max="9737" width="10.09765625" style="13" customWidth="1"/>
    <col min="9738" max="9738" width="1.5" style="13" customWidth="1"/>
    <col min="9739" max="9739" width="13.5" style="13" customWidth="1"/>
    <col min="9740" max="9740" width="8.59765625" style="13" customWidth="1"/>
    <col min="9741" max="9741" width="18.3984375" style="13" customWidth="1"/>
    <col min="9742" max="9742" width="8.3984375" style="13" customWidth="1"/>
    <col min="9743" max="9743" width="11.59765625" style="13" customWidth="1"/>
    <col min="9744" max="9745" width="18.3984375" style="13" customWidth="1"/>
    <col min="9746" max="9985" width="9" style="13"/>
    <col min="9986" max="9986" width="6.3984375" style="13" customWidth="1"/>
    <col min="9987" max="9987" width="6.59765625" style="13" customWidth="1"/>
    <col min="9988" max="9988" width="13.19921875" style="13" customWidth="1"/>
    <col min="9989" max="9989" width="4.5" style="13" customWidth="1"/>
    <col min="9990" max="9990" width="11.59765625" style="13" customWidth="1"/>
    <col min="9991" max="9991" width="9" style="13"/>
    <col min="9992" max="9992" width="8.5" style="13" customWidth="1"/>
    <col min="9993" max="9993" width="10.09765625" style="13" customWidth="1"/>
    <col min="9994" max="9994" width="1.5" style="13" customWidth="1"/>
    <col min="9995" max="9995" width="13.5" style="13" customWidth="1"/>
    <col min="9996" max="9996" width="8.59765625" style="13" customWidth="1"/>
    <col min="9997" max="9997" width="18.3984375" style="13" customWidth="1"/>
    <col min="9998" max="9998" width="8.3984375" style="13" customWidth="1"/>
    <col min="9999" max="9999" width="11.59765625" style="13" customWidth="1"/>
    <col min="10000" max="10001" width="18.3984375" style="13" customWidth="1"/>
    <col min="10002" max="10241" width="9" style="13"/>
    <col min="10242" max="10242" width="6.3984375" style="13" customWidth="1"/>
    <col min="10243" max="10243" width="6.59765625" style="13" customWidth="1"/>
    <col min="10244" max="10244" width="13.19921875" style="13" customWidth="1"/>
    <col min="10245" max="10245" width="4.5" style="13" customWidth="1"/>
    <col min="10246" max="10246" width="11.59765625" style="13" customWidth="1"/>
    <col min="10247" max="10247" width="9" style="13"/>
    <col min="10248" max="10248" width="8.5" style="13" customWidth="1"/>
    <col min="10249" max="10249" width="10.09765625" style="13" customWidth="1"/>
    <col min="10250" max="10250" width="1.5" style="13" customWidth="1"/>
    <col min="10251" max="10251" width="13.5" style="13" customWidth="1"/>
    <col min="10252" max="10252" width="8.59765625" style="13" customWidth="1"/>
    <col min="10253" max="10253" width="18.3984375" style="13" customWidth="1"/>
    <col min="10254" max="10254" width="8.3984375" style="13" customWidth="1"/>
    <col min="10255" max="10255" width="11.59765625" style="13" customWidth="1"/>
    <col min="10256" max="10257" width="18.3984375" style="13" customWidth="1"/>
    <col min="10258" max="10497" width="9" style="13"/>
    <col min="10498" max="10498" width="6.3984375" style="13" customWidth="1"/>
    <col min="10499" max="10499" width="6.59765625" style="13" customWidth="1"/>
    <col min="10500" max="10500" width="13.19921875" style="13" customWidth="1"/>
    <col min="10501" max="10501" width="4.5" style="13" customWidth="1"/>
    <col min="10502" max="10502" width="11.59765625" style="13" customWidth="1"/>
    <col min="10503" max="10503" width="9" style="13"/>
    <col min="10504" max="10504" width="8.5" style="13" customWidth="1"/>
    <col min="10505" max="10505" width="10.09765625" style="13" customWidth="1"/>
    <col min="10506" max="10506" width="1.5" style="13" customWidth="1"/>
    <col min="10507" max="10507" width="13.5" style="13" customWidth="1"/>
    <col min="10508" max="10508" width="8.59765625" style="13" customWidth="1"/>
    <col min="10509" max="10509" width="18.3984375" style="13" customWidth="1"/>
    <col min="10510" max="10510" width="8.3984375" style="13" customWidth="1"/>
    <col min="10511" max="10511" width="11.59765625" style="13" customWidth="1"/>
    <col min="10512" max="10513" width="18.3984375" style="13" customWidth="1"/>
    <col min="10514" max="10753" width="9" style="13"/>
    <col min="10754" max="10754" width="6.3984375" style="13" customWidth="1"/>
    <col min="10755" max="10755" width="6.59765625" style="13" customWidth="1"/>
    <col min="10756" max="10756" width="13.19921875" style="13" customWidth="1"/>
    <col min="10757" max="10757" width="4.5" style="13" customWidth="1"/>
    <col min="10758" max="10758" width="11.59765625" style="13" customWidth="1"/>
    <col min="10759" max="10759" width="9" style="13"/>
    <col min="10760" max="10760" width="8.5" style="13" customWidth="1"/>
    <col min="10761" max="10761" width="10.09765625" style="13" customWidth="1"/>
    <col min="10762" max="10762" width="1.5" style="13" customWidth="1"/>
    <col min="10763" max="10763" width="13.5" style="13" customWidth="1"/>
    <col min="10764" max="10764" width="8.59765625" style="13" customWidth="1"/>
    <col min="10765" max="10765" width="18.3984375" style="13" customWidth="1"/>
    <col min="10766" max="10766" width="8.3984375" style="13" customWidth="1"/>
    <col min="10767" max="10767" width="11.59765625" style="13" customWidth="1"/>
    <col min="10768" max="10769" width="18.3984375" style="13" customWidth="1"/>
    <col min="10770" max="11009" width="9" style="13"/>
    <col min="11010" max="11010" width="6.3984375" style="13" customWidth="1"/>
    <col min="11011" max="11011" width="6.59765625" style="13" customWidth="1"/>
    <col min="11012" max="11012" width="13.19921875" style="13" customWidth="1"/>
    <col min="11013" max="11013" width="4.5" style="13" customWidth="1"/>
    <col min="11014" max="11014" width="11.59765625" style="13" customWidth="1"/>
    <col min="11015" max="11015" width="9" style="13"/>
    <col min="11016" max="11016" width="8.5" style="13" customWidth="1"/>
    <col min="11017" max="11017" width="10.09765625" style="13" customWidth="1"/>
    <col min="11018" max="11018" width="1.5" style="13" customWidth="1"/>
    <col min="11019" max="11019" width="13.5" style="13" customWidth="1"/>
    <col min="11020" max="11020" width="8.59765625" style="13" customWidth="1"/>
    <col min="11021" max="11021" width="18.3984375" style="13" customWidth="1"/>
    <col min="11022" max="11022" width="8.3984375" style="13" customWidth="1"/>
    <col min="11023" max="11023" width="11.59765625" style="13" customWidth="1"/>
    <col min="11024" max="11025" width="18.3984375" style="13" customWidth="1"/>
    <col min="11026" max="11265" width="9" style="13"/>
    <col min="11266" max="11266" width="6.3984375" style="13" customWidth="1"/>
    <col min="11267" max="11267" width="6.59765625" style="13" customWidth="1"/>
    <col min="11268" max="11268" width="13.19921875" style="13" customWidth="1"/>
    <col min="11269" max="11269" width="4.5" style="13" customWidth="1"/>
    <col min="11270" max="11270" width="11.59765625" style="13" customWidth="1"/>
    <col min="11271" max="11271" width="9" style="13"/>
    <col min="11272" max="11272" width="8.5" style="13" customWidth="1"/>
    <col min="11273" max="11273" width="10.09765625" style="13" customWidth="1"/>
    <col min="11274" max="11274" width="1.5" style="13" customWidth="1"/>
    <col min="11275" max="11275" width="13.5" style="13" customWidth="1"/>
    <col min="11276" max="11276" width="8.59765625" style="13" customWidth="1"/>
    <col min="11277" max="11277" width="18.3984375" style="13" customWidth="1"/>
    <col min="11278" max="11278" width="8.3984375" style="13" customWidth="1"/>
    <col min="11279" max="11279" width="11.59765625" style="13" customWidth="1"/>
    <col min="11280" max="11281" width="18.3984375" style="13" customWidth="1"/>
    <col min="11282" max="11521" width="9" style="13"/>
    <col min="11522" max="11522" width="6.3984375" style="13" customWidth="1"/>
    <col min="11523" max="11523" width="6.59765625" style="13" customWidth="1"/>
    <col min="11524" max="11524" width="13.19921875" style="13" customWidth="1"/>
    <col min="11525" max="11525" width="4.5" style="13" customWidth="1"/>
    <col min="11526" max="11526" width="11.59765625" style="13" customWidth="1"/>
    <col min="11527" max="11527" width="9" style="13"/>
    <col min="11528" max="11528" width="8.5" style="13" customWidth="1"/>
    <col min="11529" max="11529" width="10.09765625" style="13" customWidth="1"/>
    <col min="11530" max="11530" width="1.5" style="13" customWidth="1"/>
    <col min="11531" max="11531" width="13.5" style="13" customWidth="1"/>
    <col min="11532" max="11532" width="8.59765625" style="13" customWidth="1"/>
    <col min="11533" max="11533" width="18.3984375" style="13" customWidth="1"/>
    <col min="11534" max="11534" width="8.3984375" style="13" customWidth="1"/>
    <col min="11535" max="11535" width="11.59765625" style="13" customWidth="1"/>
    <col min="11536" max="11537" width="18.3984375" style="13" customWidth="1"/>
    <col min="11538" max="11777" width="9" style="13"/>
    <col min="11778" max="11778" width="6.3984375" style="13" customWidth="1"/>
    <col min="11779" max="11779" width="6.59765625" style="13" customWidth="1"/>
    <col min="11780" max="11780" width="13.19921875" style="13" customWidth="1"/>
    <col min="11781" max="11781" width="4.5" style="13" customWidth="1"/>
    <col min="11782" max="11782" width="11.59765625" style="13" customWidth="1"/>
    <col min="11783" max="11783" width="9" style="13"/>
    <col min="11784" max="11784" width="8.5" style="13" customWidth="1"/>
    <col min="11785" max="11785" width="10.09765625" style="13" customWidth="1"/>
    <col min="11786" max="11786" width="1.5" style="13" customWidth="1"/>
    <col min="11787" max="11787" width="13.5" style="13" customWidth="1"/>
    <col min="11788" max="11788" width="8.59765625" style="13" customWidth="1"/>
    <col min="11789" max="11789" width="18.3984375" style="13" customWidth="1"/>
    <col min="11790" max="11790" width="8.3984375" style="13" customWidth="1"/>
    <col min="11791" max="11791" width="11.59765625" style="13" customWidth="1"/>
    <col min="11792" max="11793" width="18.3984375" style="13" customWidth="1"/>
    <col min="11794" max="12033" width="9" style="13"/>
    <col min="12034" max="12034" width="6.3984375" style="13" customWidth="1"/>
    <col min="12035" max="12035" width="6.59765625" style="13" customWidth="1"/>
    <col min="12036" max="12036" width="13.19921875" style="13" customWidth="1"/>
    <col min="12037" max="12037" width="4.5" style="13" customWidth="1"/>
    <col min="12038" max="12038" width="11.59765625" style="13" customWidth="1"/>
    <col min="12039" max="12039" width="9" style="13"/>
    <col min="12040" max="12040" width="8.5" style="13" customWidth="1"/>
    <col min="12041" max="12041" width="10.09765625" style="13" customWidth="1"/>
    <col min="12042" max="12042" width="1.5" style="13" customWidth="1"/>
    <col min="12043" max="12043" width="13.5" style="13" customWidth="1"/>
    <col min="12044" max="12044" width="8.59765625" style="13" customWidth="1"/>
    <col min="12045" max="12045" width="18.3984375" style="13" customWidth="1"/>
    <col min="12046" max="12046" width="8.3984375" style="13" customWidth="1"/>
    <col min="12047" max="12047" width="11.59765625" style="13" customWidth="1"/>
    <col min="12048" max="12049" width="18.3984375" style="13" customWidth="1"/>
    <col min="12050" max="12289" width="9" style="13"/>
    <col min="12290" max="12290" width="6.3984375" style="13" customWidth="1"/>
    <col min="12291" max="12291" width="6.59765625" style="13" customWidth="1"/>
    <col min="12292" max="12292" width="13.19921875" style="13" customWidth="1"/>
    <col min="12293" max="12293" width="4.5" style="13" customWidth="1"/>
    <col min="12294" max="12294" width="11.59765625" style="13" customWidth="1"/>
    <col min="12295" max="12295" width="9" style="13"/>
    <col min="12296" max="12296" width="8.5" style="13" customWidth="1"/>
    <col min="12297" max="12297" width="10.09765625" style="13" customWidth="1"/>
    <col min="12298" max="12298" width="1.5" style="13" customWidth="1"/>
    <col min="12299" max="12299" width="13.5" style="13" customWidth="1"/>
    <col min="12300" max="12300" width="8.59765625" style="13" customWidth="1"/>
    <col min="12301" max="12301" width="18.3984375" style="13" customWidth="1"/>
    <col min="12302" max="12302" width="8.3984375" style="13" customWidth="1"/>
    <col min="12303" max="12303" width="11.59765625" style="13" customWidth="1"/>
    <col min="12304" max="12305" width="18.3984375" style="13" customWidth="1"/>
    <col min="12306" max="12545" width="9" style="13"/>
    <col min="12546" max="12546" width="6.3984375" style="13" customWidth="1"/>
    <col min="12547" max="12547" width="6.59765625" style="13" customWidth="1"/>
    <col min="12548" max="12548" width="13.19921875" style="13" customWidth="1"/>
    <col min="12549" max="12549" width="4.5" style="13" customWidth="1"/>
    <col min="12550" max="12550" width="11.59765625" style="13" customWidth="1"/>
    <col min="12551" max="12551" width="9" style="13"/>
    <col min="12552" max="12552" width="8.5" style="13" customWidth="1"/>
    <col min="12553" max="12553" width="10.09765625" style="13" customWidth="1"/>
    <col min="12554" max="12554" width="1.5" style="13" customWidth="1"/>
    <col min="12555" max="12555" width="13.5" style="13" customWidth="1"/>
    <col min="12556" max="12556" width="8.59765625" style="13" customWidth="1"/>
    <col min="12557" max="12557" width="18.3984375" style="13" customWidth="1"/>
    <col min="12558" max="12558" width="8.3984375" style="13" customWidth="1"/>
    <col min="12559" max="12559" width="11.59765625" style="13" customWidth="1"/>
    <col min="12560" max="12561" width="18.3984375" style="13" customWidth="1"/>
    <col min="12562" max="12801" width="9" style="13"/>
    <col min="12802" max="12802" width="6.3984375" style="13" customWidth="1"/>
    <col min="12803" max="12803" width="6.59765625" style="13" customWidth="1"/>
    <col min="12804" max="12804" width="13.19921875" style="13" customWidth="1"/>
    <col min="12805" max="12805" width="4.5" style="13" customWidth="1"/>
    <col min="12806" max="12806" width="11.59765625" style="13" customWidth="1"/>
    <col min="12807" max="12807" width="9" style="13"/>
    <col min="12808" max="12808" width="8.5" style="13" customWidth="1"/>
    <col min="12809" max="12809" width="10.09765625" style="13" customWidth="1"/>
    <col min="12810" max="12810" width="1.5" style="13" customWidth="1"/>
    <col min="12811" max="12811" width="13.5" style="13" customWidth="1"/>
    <col min="12812" max="12812" width="8.59765625" style="13" customWidth="1"/>
    <col min="12813" max="12813" width="18.3984375" style="13" customWidth="1"/>
    <col min="12814" max="12814" width="8.3984375" style="13" customWidth="1"/>
    <col min="12815" max="12815" width="11.59765625" style="13" customWidth="1"/>
    <col min="12816" max="12817" width="18.3984375" style="13" customWidth="1"/>
    <col min="12818" max="13057" width="9" style="13"/>
    <col min="13058" max="13058" width="6.3984375" style="13" customWidth="1"/>
    <col min="13059" max="13059" width="6.59765625" style="13" customWidth="1"/>
    <col min="13060" max="13060" width="13.19921875" style="13" customWidth="1"/>
    <col min="13061" max="13061" width="4.5" style="13" customWidth="1"/>
    <col min="13062" max="13062" width="11.59765625" style="13" customWidth="1"/>
    <col min="13063" max="13063" width="9" style="13"/>
    <col min="13064" max="13064" width="8.5" style="13" customWidth="1"/>
    <col min="13065" max="13065" width="10.09765625" style="13" customWidth="1"/>
    <col min="13066" max="13066" width="1.5" style="13" customWidth="1"/>
    <col min="13067" max="13067" width="13.5" style="13" customWidth="1"/>
    <col min="13068" max="13068" width="8.59765625" style="13" customWidth="1"/>
    <col min="13069" max="13069" width="18.3984375" style="13" customWidth="1"/>
    <col min="13070" max="13070" width="8.3984375" style="13" customWidth="1"/>
    <col min="13071" max="13071" width="11.59765625" style="13" customWidth="1"/>
    <col min="13072" max="13073" width="18.3984375" style="13" customWidth="1"/>
    <col min="13074" max="13313" width="9" style="13"/>
    <col min="13314" max="13314" width="6.3984375" style="13" customWidth="1"/>
    <col min="13315" max="13315" width="6.59765625" style="13" customWidth="1"/>
    <col min="13316" max="13316" width="13.19921875" style="13" customWidth="1"/>
    <col min="13317" max="13317" width="4.5" style="13" customWidth="1"/>
    <col min="13318" max="13318" width="11.59765625" style="13" customWidth="1"/>
    <col min="13319" max="13319" width="9" style="13"/>
    <col min="13320" max="13320" width="8.5" style="13" customWidth="1"/>
    <col min="13321" max="13321" width="10.09765625" style="13" customWidth="1"/>
    <col min="13322" max="13322" width="1.5" style="13" customWidth="1"/>
    <col min="13323" max="13323" width="13.5" style="13" customWidth="1"/>
    <col min="13324" max="13324" width="8.59765625" style="13" customWidth="1"/>
    <col min="13325" max="13325" width="18.3984375" style="13" customWidth="1"/>
    <col min="13326" max="13326" width="8.3984375" style="13" customWidth="1"/>
    <col min="13327" max="13327" width="11.59765625" style="13" customWidth="1"/>
    <col min="13328" max="13329" width="18.3984375" style="13" customWidth="1"/>
    <col min="13330" max="13569" width="9" style="13"/>
    <col min="13570" max="13570" width="6.3984375" style="13" customWidth="1"/>
    <col min="13571" max="13571" width="6.59765625" style="13" customWidth="1"/>
    <col min="13572" max="13572" width="13.19921875" style="13" customWidth="1"/>
    <col min="13573" max="13573" width="4.5" style="13" customWidth="1"/>
    <col min="13574" max="13574" width="11.59765625" style="13" customWidth="1"/>
    <col min="13575" max="13575" width="9" style="13"/>
    <col min="13576" max="13576" width="8.5" style="13" customWidth="1"/>
    <col min="13577" max="13577" width="10.09765625" style="13" customWidth="1"/>
    <col min="13578" max="13578" width="1.5" style="13" customWidth="1"/>
    <col min="13579" max="13579" width="13.5" style="13" customWidth="1"/>
    <col min="13580" max="13580" width="8.59765625" style="13" customWidth="1"/>
    <col min="13581" max="13581" width="18.3984375" style="13" customWidth="1"/>
    <col min="13582" max="13582" width="8.3984375" style="13" customWidth="1"/>
    <col min="13583" max="13583" width="11.59765625" style="13" customWidth="1"/>
    <col min="13584" max="13585" width="18.3984375" style="13" customWidth="1"/>
    <col min="13586" max="13825" width="9" style="13"/>
    <col min="13826" max="13826" width="6.3984375" style="13" customWidth="1"/>
    <col min="13827" max="13827" width="6.59765625" style="13" customWidth="1"/>
    <col min="13828" max="13828" width="13.19921875" style="13" customWidth="1"/>
    <col min="13829" max="13829" width="4.5" style="13" customWidth="1"/>
    <col min="13830" max="13830" width="11.59765625" style="13" customWidth="1"/>
    <col min="13831" max="13831" width="9" style="13"/>
    <col min="13832" max="13832" width="8.5" style="13" customWidth="1"/>
    <col min="13833" max="13833" width="10.09765625" style="13" customWidth="1"/>
    <col min="13834" max="13834" width="1.5" style="13" customWidth="1"/>
    <col min="13835" max="13835" width="13.5" style="13" customWidth="1"/>
    <col min="13836" max="13836" width="8.59765625" style="13" customWidth="1"/>
    <col min="13837" max="13837" width="18.3984375" style="13" customWidth="1"/>
    <col min="13838" max="13838" width="8.3984375" style="13" customWidth="1"/>
    <col min="13839" max="13839" width="11.59765625" style="13" customWidth="1"/>
    <col min="13840" max="13841" width="18.3984375" style="13" customWidth="1"/>
    <col min="13842" max="14081" width="9" style="13"/>
    <col min="14082" max="14082" width="6.3984375" style="13" customWidth="1"/>
    <col min="14083" max="14083" width="6.59765625" style="13" customWidth="1"/>
    <col min="14084" max="14084" width="13.19921875" style="13" customWidth="1"/>
    <col min="14085" max="14085" width="4.5" style="13" customWidth="1"/>
    <col min="14086" max="14086" width="11.59765625" style="13" customWidth="1"/>
    <col min="14087" max="14087" width="9" style="13"/>
    <col min="14088" max="14088" width="8.5" style="13" customWidth="1"/>
    <col min="14089" max="14089" width="10.09765625" style="13" customWidth="1"/>
    <col min="14090" max="14090" width="1.5" style="13" customWidth="1"/>
    <col min="14091" max="14091" width="13.5" style="13" customWidth="1"/>
    <col min="14092" max="14092" width="8.59765625" style="13" customWidth="1"/>
    <col min="14093" max="14093" width="18.3984375" style="13" customWidth="1"/>
    <col min="14094" max="14094" width="8.3984375" style="13" customWidth="1"/>
    <col min="14095" max="14095" width="11.59765625" style="13" customWidth="1"/>
    <col min="14096" max="14097" width="18.3984375" style="13" customWidth="1"/>
    <col min="14098" max="14337" width="9" style="13"/>
    <col min="14338" max="14338" width="6.3984375" style="13" customWidth="1"/>
    <col min="14339" max="14339" width="6.59765625" style="13" customWidth="1"/>
    <col min="14340" max="14340" width="13.19921875" style="13" customWidth="1"/>
    <col min="14341" max="14341" width="4.5" style="13" customWidth="1"/>
    <col min="14342" max="14342" width="11.59765625" style="13" customWidth="1"/>
    <col min="14343" max="14343" width="9" style="13"/>
    <col min="14344" max="14344" width="8.5" style="13" customWidth="1"/>
    <col min="14345" max="14345" width="10.09765625" style="13" customWidth="1"/>
    <col min="14346" max="14346" width="1.5" style="13" customWidth="1"/>
    <col min="14347" max="14347" width="13.5" style="13" customWidth="1"/>
    <col min="14348" max="14348" width="8.59765625" style="13" customWidth="1"/>
    <col min="14349" max="14349" width="18.3984375" style="13" customWidth="1"/>
    <col min="14350" max="14350" width="8.3984375" style="13" customWidth="1"/>
    <col min="14351" max="14351" width="11.59765625" style="13" customWidth="1"/>
    <col min="14352" max="14353" width="18.3984375" style="13" customWidth="1"/>
    <col min="14354" max="14593" width="9" style="13"/>
    <col min="14594" max="14594" width="6.3984375" style="13" customWidth="1"/>
    <col min="14595" max="14595" width="6.59765625" style="13" customWidth="1"/>
    <col min="14596" max="14596" width="13.19921875" style="13" customWidth="1"/>
    <col min="14597" max="14597" width="4.5" style="13" customWidth="1"/>
    <col min="14598" max="14598" width="11.59765625" style="13" customWidth="1"/>
    <col min="14599" max="14599" width="9" style="13"/>
    <col min="14600" max="14600" width="8.5" style="13" customWidth="1"/>
    <col min="14601" max="14601" width="10.09765625" style="13" customWidth="1"/>
    <col min="14602" max="14602" width="1.5" style="13" customWidth="1"/>
    <col min="14603" max="14603" width="13.5" style="13" customWidth="1"/>
    <col min="14604" max="14604" width="8.59765625" style="13" customWidth="1"/>
    <col min="14605" max="14605" width="18.3984375" style="13" customWidth="1"/>
    <col min="14606" max="14606" width="8.3984375" style="13" customWidth="1"/>
    <col min="14607" max="14607" width="11.59765625" style="13" customWidth="1"/>
    <col min="14608" max="14609" width="18.3984375" style="13" customWidth="1"/>
    <col min="14610" max="14849" width="9" style="13"/>
    <col min="14850" max="14850" width="6.3984375" style="13" customWidth="1"/>
    <col min="14851" max="14851" width="6.59765625" style="13" customWidth="1"/>
    <col min="14852" max="14852" width="13.19921875" style="13" customWidth="1"/>
    <col min="14853" max="14853" width="4.5" style="13" customWidth="1"/>
    <col min="14854" max="14854" width="11.59765625" style="13" customWidth="1"/>
    <col min="14855" max="14855" width="9" style="13"/>
    <col min="14856" max="14856" width="8.5" style="13" customWidth="1"/>
    <col min="14857" max="14857" width="10.09765625" style="13" customWidth="1"/>
    <col min="14858" max="14858" width="1.5" style="13" customWidth="1"/>
    <col min="14859" max="14859" width="13.5" style="13" customWidth="1"/>
    <col min="14860" max="14860" width="8.59765625" style="13" customWidth="1"/>
    <col min="14861" max="14861" width="18.3984375" style="13" customWidth="1"/>
    <col min="14862" max="14862" width="8.3984375" style="13" customWidth="1"/>
    <col min="14863" max="14863" width="11.59765625" style="13" customWidth="1"/>
    <col min="14864" max="14865" width="18.3984375" style="13" customWidth="1"/>
    <col min="14866" max="15105" width="9" style="13"/>
    <col min="15106" max="15106" width="6.3984375" style="13" customWidth="1"/>
    <col min="15107" max="15107" width="6.59765625" style="13" customWidth="1"/>
    <col min="15108" max="15108" width="13.19921875" style="13" customWidth="1"/>
    <col min="15109" max="15109" width="4.5" style="13" customWidth="1"/>
    <col min="15110" max="15110" width="11.59765625" style="13" customWidth="1"/>
    <col min="15111" max="15111" width="9" style="13"/>
    <col min="15112" max="15112" width="8.5" style="13" customWidth="1"/>
    <col min="15113" max="15113" width="10.09765625" style="13" customWidth="1"/>
    <col min="15114" max="15114" width="1.5" style="13" customWidth="1"/>
    <col min="15115" max="15115" width="13.5" style="13" customWidth="1"/>
    <col min="15116" max="15116" width="8.59765625" style="13" customWidth="1"/>
    <col min="15117" max="15117" width="18.3984375" style="13" customWidth="1"/>
    <col min="15118" max="15118" width="8.3984375" style="13" customWidth="1"/>
    <col min="15119" max="15119" width="11.59765625" style="13" customWidth="1"/>
    <col min="15120" max="15121" width="18.3984375" style="13" customWidth="1"/>
    <col min="15122" max="15361" width="9" style="13"/>
    <col min="15362" max="15362" width="6.3984375" style="13" customWidth="1"/>
    <col min="15363" max="15363" width="6.59765625" style="13" customWidth="1"/>
    <col min="15364" max="15364" width="13.19921875" style="13" customWidth="1"/>
    <col min="15365" max="15365" width="4.5" style="13" customWidth="1"/>
    <col min="15366" max="15366" width="11.59765625" style="13" customWidth="1"/>
    <col min="15367" max="15367" width="9" style="13"/>
    <col min="15368" max="15368" width="8.5" style="13" customWidth="1"/>
    <col min="15369" max="15369" width="10.09765625" style="13" customWidth="1"/>
    <col min="15370" max="15370" width="1.5" style="13" customWidth="1"/>
    <col min="15371" max="15371" width="13.5" style="13" customWidth="1"/>
    <col min="15372" max="15372" width="8.59765625" style="13" customWidth="1"/>
    <col min="15373" max="15373" width="18.3984375" style="13" customWidth="1"/>
    <col min="15374" max="15374" width="8.3984375" style="13" customWidth="1"/>
    <col min="15375" max="15375" width="11.59765625" style="13" customWidth="1"/>
    <col min="15376" max="15377" width="18.3984375" style="13" customWidth="1"/>
    <col min="15378" max="15617" width="9" style="13"/>
    <col min="15618" max="15618" width="6.3984375" style="13" customWidth="1"/>
    <col min="15619" max="15619" width="6.59765625" style="13" customWidth="1"/>
    <col min="15620" max="15620" width="13.19921875" style="13" customWidth="1"/>
    <col min="15621" max="15621" width="4.5" style="13" customWidth="1"/>
    <col min="15622" max="15622" width="11.59765625" style="13" customWidth="1"/>
    <col min="15623" max="15623" width="9" style="13"/>
    <col min="15624" max="15624" width="8.5" style="13" customWidth="1"/>
    <col min="15625" max="15625" width="10.09765625" style="13" customWidth="1"/>
    <col min="15626" max="15626" width="1.5" style="13" customWidth="1"/>
    <col min="15627" max="15627" width="13.5" style="13" customWidth="1"/>
    <col min="15628" max="15628" width="8.59765625" style="13" customWidth="1"/>
    <col min="15629" max="15629" width="18.3984375" style="13" customWidth="1"/>
    <col min="15630" max="15630" width="8.3984375" style="13" customWidth="1"/>
    <col min="15631" max="15631" width="11.59765625" style="13" customWidth="1"/>
    <col min="15632" max="15633" width="18.3984375" style="13" customWidth="1"/>
    <col min="15634" max="15873" width="9" style="13"/>
    <col min="15874" max="15874" width="6.3984375" style="13" customWidth="1"/>
    <col min="15875" max="15875" width="6.59765625" style="13" customWidth="1"/>
    <col min="15876" max="15876" width="13.19921875" style="13" customWidth="1"/>
    <col min="15877" max="15877" width="4.5" style="13" customWidth="1"/>
    <col min="15878" max="15878" width="11.59765625" style="13" customWidth="1"/>
    <col min="15879" max="15879" width="9" style="13"/>
    <col min="15880" max="15880" width="8.5" style="13" customWidth="1"/>
    <col min="15881" max="15881" width="10.09765625" style="13" customWidth="1"/>
    <col min="15882" max="15882" width="1.5" style="13" customWidth="1"/>
    <col min="15883" max="15883" width="13.5" style="13" customWidth="1"/>
    <col min="15884" max="15884" width="8.59765625" style="13" customWidth="1"/>
    <col min="15885" max="15885" width="18.3984375" style="13" customWidth="1"/>
    <col min="15886" max="15886" width="8.3984375" style="13" customWidth="1"/>
    <col min="15887" max="15887" width="11.59765625" style="13" customWidth="1"/>
    <col min="15888" max="15889" width="18.3984375" style="13" customWidth="1"/>
    <col min="15890" max="16129" width="9" style="13"/>
    <col min="16130" max="16130" width="6.3984375" style="13" customWidth="1"/>
    <col min="16131" max="16131" width="6.59765625" style="13" customWidth="1"/>
    <col min="16132" max="16132" width="13.19921875" style="13" customWidth="1"/>
    <col min="16133" max="16133" width="4.5" style="13" customWidth="1"/>
    <col min="16134" max="16134" width="11.59765625" style="13" customWidth="1"/>
    <col min="16135" max="16135" width="9" style="13"/>
    <col min="16136" max="16136" width="8.5" style="13" customWidth="1"/>
    <col min="16137" max="16137" width="10.09765625" style="13" customWidth="1"/>
    <col min="16138" max="16138" width="1.5" style="13" customWidth="1"/>
    <col min="16139" max="16139" width="13.5" style="13" customWidth="1"/>
    <col min="16140" max="16140" width="8.59765625" style="13" customWidth="1"/>
    <col min="16141" max="16141" width="18.3984375" style="13" customWidth="1"/>
    <col min="16142" max="16142" width="8.3984375" style="13" customWidth="1"/>
    <col min="16143" max="16143" width="11.59765625" style="13" customWidth="1"/>
    <col min="16144" max="16145" width="18.3984375" style="13" customWidth="1"/>
    <col min="16146" max="16384" width="9" style="13"/>
  </cols>
  <sheetData>
    <row r="1" spans="2:17" ht="19.95" customHeight="1">
      <c r="B1" s="13" t="str">
        <f>'1'!C1</f>
        <v>令和4年度なんじょうカップ</v>
      </c>
      <c r="C1" s="20"/>
      <c r="D1" s="20"/>
      <c r="E1" s="20"/>
      <c r="F1" s="20"/>
      <c r="G1" s="20"/>
      <c r="H1" s="20"/>
      <c r="I1" s="99"/>
      <c r="J1" s="20"/>
      <c r="K1" s="228" t="str">
        <f>B1</f>
        <v>令和4年度なんじょうカップ</v>
      </c>
      <c r="L1" s="228"/>
      <c r="M1" s="228"/>
      <c r="N1" s="228"/>
      <c r="O1" s="228"/>
      <c r="P1" s="228"/>
      <c r="Q1" s="228"/>
    </row>
    <row r="2" spans="2:17" ht="28.5" customHeight="1">
      <c r="C2" s="222" t="s">
        <v>30</v>
      </c>
      <c r="D2" s="222"/>
      <c r="E2" s="222"/>
      <c r="F2" s="222"/>
      <c r="G2" s="222"/>
      <c r="H2" s="222"/>
      <c r="I2" s="22"/>
      <c r="J2" s="21"/>
      <c r="K2" s="228" t="s">
        <v>30</v>
      </c>
      <c r="L2" s="228"/>
      <c r="M2" s="228"/>
      <c r="N2" s="228"/>
      <c r="O2" s="228"/>
      <c r="P2" s="228"/>
      <c r="Q2" s="228"/>
    </row>
    <row r="3" spans="2:17" ht="28.5" hidden="1" customHeight="1">
      <c r="C3" s="12"/>
      <c r="D3" s="12"/>
      <c r="E3" s="12"/>
      <c r="F3" s="12"/>
      <c r="G3" s="12"/>
      <c r="H3" s="12"/>
      <c r="I3" s="22"/>
      <c r="J3" s="21"/>
      <c r="K3" s="41"/>
      <c r="L3" s="34"/>
      <c r="M3" s="229"/>
      <c r="N3" s="229"/>
      <c r="O3" s="229"/>
      <c r="P3" s="229"/>
      <c r="Q3" s="229"/>
    </row>
    <row r="4" spans="2:17" ht="28.5" hidden="1" customHeight="1">
      <c r="C4" s="12"/>
      <c r="D4" s="12"/>
      <c r="E4" s="12"/>
      <c r="F4" s="12"/>
      <c r="G4" s="12"/>
      <c r="H4" s="12"/>
      <c r="I4" s="22"/>
      <c r="J4" s="21"/>
      <c r="K4" s="41"/>
      <c r="L4" s="34"/>
      <c r="M4" s="229"/>
      <c r="N4" s="229"/>
      <c r="O4" s="229"/>
      <c r="P4" s="229"/>
      <c r="Q4" s="229"/>
    </row>
    <row r="5" spans="2:17" ht="8.25" customHeight="1"/>
    <row r="6" spans="2:17" ht="31.2" customHeight="1" thickBot="1">
      <c r="B6" s="23" t="s">
        <v>20</v>
      </c>
      <c r="C6" s="24" t="s">
        <v>9</v>
      </c>
      <c r="D6" s="23" t="s">
        <v>21</v>
      </c>
      <c r="E6" s="23" t="s">
        <v>18</v>
      </c>
      <c r="F6" s="23" t="s">
        <v>10</v>
      </c>
      <c r="G6" s="23" t="s">
        <v>26</v>
      </c>
      <c r="H6" s="23" t="s">
        <v>158</v>
      </c>
      <c r="I6" s="100" t="s">
        <v>23</v>
      </c>
      <c r="J6" s="26"/>
      <c r="K6" s="133" t="s">
        <v>24</v>
      </c>
      <c r="L6" s="132" t="s">
        <v>9</v>
      </c>
      <c r="M6" s="132" t="s">
        <v>21</v>
      </c>
      <c r="N6" s="38" t="s">
        <v>18</v>
      </c>
      <c r="O6" s="132" t="s">
        <v>25</v>
      </c>
      <c r="P6" s="132" t="s">
        <v>1</v>
      </c>
      <c r="Q6" s="129" t="s">
        <v>158</v>
      </c>
    </row>
    <row r="7" spans="2:17" ht="24" customHeight="1">
      <c r="B7" s="72">
        <f>IFERROR(RANK($H7,$H$7:$H$31,1),"")</f>
        <v>1</v>
      </c>
      <c r="C7" s="73">
        <v>6</v>
      </c>
      <c r="D7" s="74" t="str">
        <f>IF($I7="","",VLOOKUP($C7,'リレー名簿（当日名簿変更はここ）'!$A$5:$N$29,7,0))</f>
        <v>城間　夕空</v>
      </c>
      <c r="E7" s="74">
        <f>IF($I7="","",VLOOKUP($C7,'リレー名簿（当日名簿変更はここ）'!$A$5:$N$29,8,0))</f>
        <v>5</v>
      </c>
      <c r="F7" s="74" t="str">
        <f>IF($I7="","",VLOOKUP($C7,'リレー名簿（当日名簿変更はここ）'!$A$5:$N$29,2,0))</f>
        <v>知念小学校A</v>
      </c>
      <c r="G7" s="95">
        <f>IF(I7="","",TEXT(I7,"00!:00!:00")*1)</f>
        <v>6.9444444444444441E-3</v>
      </c>
      <c r="H7" s="79">
        <f>IFERROR(ROUNDDOWN($G7-VLOOKUP(C7,'2'!$C$7:$G$31,5,0),7),"")</f>
        <v>2.3611000000000001E-3</v>
      </c>
      <c r="I7" s="97">
        <v>1000</v>
      </c>
      <c r="K7" s="136">
        <v>1</v>
      </c>
      <c r="L7" s="40">
        <v>6</v>
      </c>
      <c r="M7" s="40" t="s">
        <v>213</v>
      </c>
      <c r="N7" s="40">
        <v>6</v>
      </c>
      <c r="O7" s="40" t="s">
        <v>178</v>
      </c>
      <c r="P7" s="137">
        <v>6.9444444444444441E-3</v>
      </c>
      <c r="Q7" s="130">
        <v>2.3611000000000001E-3</v>
      </c>
    </row>
    <row r="8" spans="2:17" ht="24" customHeight="1">
      <c r="B8" s="75">
        <f t="shared" ref="B8:B31" si="0">IFERROR(RANK($H8,$H$7:$H$31,1),"")</f>
        <v>3</v>
      </c>
      <c r="C8" s="30">
        <v>2</v>
      </c>
      <c r="D8" s="31" t="str">
        <f>IF($I8="","",VLOOKUP($C8,'リレー名簿（当日名簿変更はここ）'!$A$5:$N$29,7,0))</f>
        <v>比嘉　杏華</v>
      </c>
      <c r="E8" s="31">
        <f>IF($I8="","",VLOOKUP($C8,'リレー名簿（当日名簿変更はここ）'!$A$5:$N$29,8,0))</f>
        <v>6</v>
      </c>
      <c r="F8" s="31" t="str">
        <f>IF($I8="","",VLOOKUP($C8,'リレー名簿（当日名簿変更はここ）'!$A$5:$N$29,2,0))</f>
        <v>翔南小学校A</v>
      </c>
      <c r="G8" s="39">
        <f t="shared" ref="G8:G31" si="1">IF(I8="","",TEXT(I8,"00!:00!:00")*1)</f>
        <v>7.3032407407407412E-3</v>
      </c>
      <c r="H8" s="80">
        <f>IFERROR(ROUNDDOWN($G8-VLOOKUP(C8,'2'!$C$7:$G$31,5,0),7),"")</f>
        <v>2.7314000000000001E-3</v>
      </c>
      <c r="I8" s="98">
        <v>1031</v>
      </c>
      <c r="K8" s="136">
        <v>2</v>
      </c>
      <c r="L8" s="40">
        <v>15</v>
      </c>
      <c r="M8" s="40" t="s">
        <v>222</v>
      </c>
      <c r="N8" s="40">
        <v>4</v>
      </c>
      <c r="O8" s="40" t="s">
        <v>195</v>
      </c>
      <c r="P8" s="137">
        <v>7.8703703703703713E-3</v>
      </c>
      <c r="Q8" s="130">
        <v>2.7198999999999999E-3</v>
      </c>
    </row>
    <row r="9" spans="2:17" ht="24" customHeight="1">
      <c r="B9" s="75">
        <f t="shared" si="0"/>
        <v>4</v>
      </c>
      <c r="C9" s="30">
        <v>1</v>
      </c>
      <c r="D9" s="31" t="str">
        <f>IF($I9="","",VLOOKUP($C9,'リレー名簿（当日名簿変更はここ）'!$A$5:$N$29,7,0))</f>
        <v>上間　光莉</v>
      </c>
      <c r="E9" s="31">
        <f>IF($I9="","",VLOOKUP($C9,'リレー名簿（当日名簿変更はここ）'!$A$5:$N$29,8,0))</f>
        <v>5</v>
      </c>
      <c r="F9" s="31" t="str">
        <f>IF($I9="","",VLOOKUP($C9,'リレー名簿（当日名簿変更はここ）'!$A$5:$N$29,2,0))</f>
        <v>百名小学校</v>
      </c>
      <c r="G9" s="39">
        <f t="shared" si="1"/>
        <v>7.3495370370370372E-3</v>
      </c>
      <c r="H9" s="80">
        <f>IFERROR(ROUNDDOWN($G9-VLOOKUP(C9,'2'!$C$7:$G$31,5,0),7),"")</f>
        <v>2.8124999999999999E-3</v>
      </c>
      <c r="I9" s="98">
        <v>1035</v>
      </c>
      <c r="K9" s="134">
        <v>3</v>
      </c>
      <c r="L9" s="135">
        <v>2</v>
      </c>
      <c r="M9" s="135" t="s">
        <v>209</v>
      </c>
      <c r="N9" s="135">
        <v>6</v>
      </c>
      <c r="O9" s="135" t="s">
        <v>170</v>
      </c>
      <c r="P9" s="151">
        <v>7.3032407407407412E-3</v>
      </c>
      <c r="Q9" s="166">
        <v>2.7314000000000001E-3</v>
      </c>
    </row>
    <row r="10" spans="2:17" ht="24" customHeight="1">
      <c r="B10" s="75">
        <f t="shared" si="0"/>
        <v>9</v>
      </c>
      <c r="C10" s="30">
        <v>4</v>
      </c>
      <c r="D10" s="31" t="str">
        <f>IF($I10="","",VLOOKUP($C10,'リレー名簿（当日名簿変更はここ）'!$A$5:$N$29,7,0))</f>
        <v>財前　優奈</v>
      </c>
      <c r="E10" s="31">
        <f>IF($I10="","",VLOOKUP($C10,'リレー名簿（当日名簿変更はここ）'!$A$5:$N$29,8,0))</f>
        <v>6</v>
      </c>
      <c r="F10" s="31" t="str">
        <f>IF($I10="","",VLOOKUP($C10,'リレー名簿（当日名簿変更はここ）'!$A$5:$N$29,2,0))</f>
        <v>大里南小学校A</v>
      </c>
      <c r="G10" s="39">
        <f t="shared" si="1"/>
        <v>7.6273148148148151E-3</v>
      </c>
      <c r="H10" s="80">
        <f>IFERROR(ROUNDDOWN($G10-VLOOKUP(C10,'2'!$C$7:$G$31,5,0),7),"")</f>
        <v>2.9976E-3</v>
      </c>
      <c r="I10" s="98">
        <v>1059</v>
      </c>
      <c r="K10" s="136">
        <v>4</v>
      </c>
      <c r="L10" s="40">
        <v>1</v>
      </c>
      <c r="M10" s="40" t="s">
        <v>208</v>
      </c>
      <c r="N10" s="40">
        <v>5</v>
      </c>
      <c r="O10" s="40" t="s">
        <v>168</v>
      </c>
      <c r="P10" s="137">
        <v>7.3495370370370372E-3</v>
      </c>
      <c r="Q10" s="130">
        <v>2.8124999999999999E-3</v>
      </c>
    </row>
    <row r="11" spans="2:17" ht="24" customHeight="1">
      <c r="B11" s="75">
        <f t="shared" si="0"/>
        <v>9</v>
      </c>
      <c r="C11" s="30">
        <v>5</v>
      </c>
      <c r="D11" s="31" t="str">
        <f>IF($I11="","",VLOOKUP($C11,'リレー名簿（当日名簿変更はここ）'!$A$5:$N$29,7,0))</f>
        <v>内間　柚希</v>
      </c>
      <c r="E11" s="31">
        <f>IF($I11="","",VLOOKUP($C11,'リレー名簿（当日名簿変更はここ）'!$A$5:$N$29,8,0))</f>
        <v>3</v>
      </c>
      <c r="F11" s="31" t="str">
        <f>IF($I11="","",VLOOKUP($C11,'リレー名簿（当日名簿変更はここ）'!$A$5:$N$29,2,0))</f>
        <v>久高小学校</v>
      </c>
      <c r="G11" s="39">
        <f t="shared" si="1"/>
        <v>7.6388888888888886E-3</v>
      </c>
      <c r="H11" s="80">
        <f>IFERROR(ROUNDDOWN($G11-VLOOKUP(C11,'2'!$C$7:$G$31,5,0),7),"")</f>
        <v>2.9976E-3</v>
      </c>
      <c r="I11" s="98">
        <v>1100</v>
      </c>
      <c r="K11" s="136">
        <v>5</v>
      </c>
      <c r="L11" s="40">
        <v>10</v>
      </c>
      <c r="M11" s="40" t="s">
        <v>217</v>
      </c>
      <c r="N11" s="40">
        <v>5</v>
      </c>
      <c r="O11" s="40" t="s">
        <v>186</v>
      </c>
      <c r="P11" s="137">
        <v>7.69675925925926E-3</v>
      </c>
      <c r="Q11" s="130">
        <v>2.8356000000000002E-3</v>
      </c>
    </row>
    <row r="12" spans="2:17" ht="24" customHeight="1">
      <c r="B12" s="75">
        <f t="shared" si="0"/>
        <v>11</v>
      </c>
      <c r="C12" s="30">
        <v>3</v>
      </c>
      <c r="D12" s="31" t="str">
        <f>IF($I12="","",VLOOKUP($C12,'リレー名簿（当日名簿変更はここ）'!$A$5:$N$29,7,0))</f>
        <v>西銘　玲</v>
      </c>
      <c r="E12" s="31">
        <f>IF($I12="","",VLOOKUP($C12,'リレー名簿（当日名簿変更はここ）'!$A$5:$N$29,8,0))</f>
        <v>5</v>
      </c>
      <c r="F12" s="31" t="str">
        <f>IF($I12="","",VLOOKUP($C12,'リレー名簿（当日名簿変更はここ）'!$A$5:$N$29,2,0))</f>
        <v>翔南小学校Ｂ</v>
      </c>
      <c r="G12" s="39">
        <f t="shared" si="1"/>
        <v>7.6620370370370366E-3</v>
      </c>
      <c r="H12" s="80">
        <f>IFERROR(ROUNDDOWN($G12-VLOOKUP(C12,'2'!$C$7:$G$31,5,0),7),"")</f>
        <v>3.0092000000000001E-3</v>
      </c>
      <c r="I12" s="98">
        <v>1102</v>
      </c>
      <c r="K12" s="134">
        <v>5</v>
      </c>
      <c r="L12" s="135">
        <v>11</v>
      </c>
      <c r="M12" s="135" t="s">
        <v>218</v>
      </c>
      <c r="N12" s="135">
        <v>6</v>
      </c>
      <c r="O12" s="135" t="s">
        <v>188</v>
      </c>
      <c r="P12" s="151">
        <v>7.8125E-3</v>
      </c>
      <c r="Q12" s="166">
        <v>2.8356000000000002E-3</v>
      </c>
    </row>
    <row r="13" spans="2:17" ht="24" customHeight="1">
      <c r="B13" s="75">
        <f t="shared" si="0"/>
        <v>11</v>
      </c>
      <c r="C13" s="30">
        <v>7</v>
      </c>
      <c r="D13" s="31" t="str">
        <f>IF($I13="","",VLOOKUP($C13,'リレー名簿（当日名簿変更はここ）'!$A$5:$N$29,7,0))</f>
        <v>富山　ことり</v>
      </c>
      <c r="E13" s="31">
        <f>IF($I13="","",VLOOKUP($C13,'リレー名簿（当日名簿変更はここ）'!$A$5:$N$29,8,0))</f>
        <v>5</v>
      </c>
      <c r="F13" s="31" t="str">
        <f>IF($I13="","",VLOOKUP($C13,'リレー名簿（当日名簿変更はここ）'!$A$5:$N$29,2,0))</f>
        <v>知念小学校Ｂ</v>
      </c>
      <c r="G13" s="39">
        <f t="shared" si="1"/>
        <v>7.6736111111111111E-3</v>
      </c>
      <c r="H13" s="80">
        <f>IFERROR(ROUNDDOWN($G13-VLOOKUP(C13,'2'!$C$7:$G$31,5,0),7),"")</f>
        <v>3.0092000000000001E-3</v>
      </c>
      <c r="I13" s="98">
        <v>1103</v>
      </c>
      <c r="K13" s="136">
        <v>7</v>
      </c>
      <c r="L13" s="40">
        <v>9</v>
      </c>
      <c r="M13" s="40" t="s">
        <v>216</v>
      </c>
      <c r="N13" s="40">
        <v>5</v>
      </c>
      <c r="O13" s="40" t="s">
        <v>184</v>
      </c>
      <c r="P13" s="137">
        <v>7.7083333333333335E-3</v>
      </c>
      <c r="Q13" s="130">
        <v>2.905E-3</v>
      </c>
    </row>
    <row r="14" spans="2:17" ht="24" customHeight="1">
      <c r="B14" s="75">
        <f t="shared" si="0"/>
        <v>5</v>
      </c>
      <c r="C14" s="30">
        <v>10</v>
      </c>
      <c r="D14" s="31" t="str">
        <f>IF($I14="","",VLOOKUP($C14,'リレー名簿（当日名簿変更はここ）'!$A$5:$N$29,7,0))</f>
        <v>新里　結衣奈</v>
      </c>
      <c r="E14" s="31">
        <f>IF($I14="","",VLOOKUP($C14,'リレー名簿（当日名簿変更はここ）'!$A$5:$N$29,8,0))</f>
        <v>5</v>
      </c>
      <c r="F14" s="31" t="str">
        <f>IF($I14="","",VLOOKUP($C14,'リレー名簿（当日名簿変更はここ）'!$A$5:$N$29,2,0))</f>
        <v>大里北小学校Ｂ</v>
      </c>
      <c r="G14" s="39">
        <f t="shared" si="1"/>
        <v>7.69675925925926E-3</v>
      </c>
      <c r="H14" s="80">
        <f>IFERROR(ROUNDDOWN($G14-VLOOKUP(C14,'2'!$C$7:$G$31,5,0),7),"")</f>
        <v>2.8356000000000002E-3</v>
      </c>
      <c r="I14" s="98">
        <v>1105</v>
      </c>
      <c r="K14" s="136">
        <v>8</v>
      </c>
      <c r="L14" s="40">
        <v>13</v>
      </c>
      <c r="M14" s="40" t="s">
        <v>220</v>
      </c>
      <c r="N14" s="40">
        <v>5</v>
      </c>
      <c r="O14" s="40" t="s">
        <v>192</v>
      </c>
      <c r="P14" s="137">
        <v>7.9861111111111122E-3</v>
      </c>
      <c r="Q14" s="130">
        <v>2.9513E-3</v>
      </c>
    </row>
    <row r="15" spans="2:17" ht="24" customHeight="1">
      <c r="B15" s="75">
        <f t="shared" si="0"/>
        <v>7</v>
      </c>
      <c r="C15" s="30">
        <v>9</v>
      </c>
      <c r="D15" s="31" t="str">
        <f>IF($I15="","",VLOOKUP($C15,'リレー名簿（当日名簿変更はここ）'!$A$5:$N$29,7,0))</f>
        <v>大城　裕夏</v>
      </c>
      <c r="E15" s="31">
        <f>IF($I15="","",VLOOKUP($C15,'リレー名簿（当日名簿変更はここ）'!$A$5:$N$29,8,0))</f>
        <v>5</v>
      </c>
      <c r="F15" s="31" t="str">
        <f>IF($I15="","",VLOOKUP($C15,'リレー名簿（当日名簿変更はここ）'!$A$5:$N$29,2,0))</f>
        <v>玉城小学校Ｂ</v>
      </c>
      <c r="G15" s="39">
        <f t="shared" si="1"/>
        <v>7.7083333333333335E-3</v>
      </c>
      <c r="H15" s="80">
        <f>IFERROR(ROUNDDOWN($G15-VLOOKUP(C15,'2'!$C$7:$G$31,5,0),7),"")</f>
        <v>2.905E-3</v>
      </c>
      <c r="I15" s="98">
        <v>1106</v>
      </c>
      <c r="K15" s="136">
        <v>9</v>
      </c>
      <c r="L15" s="40">
        <v>4</v>
      </c>
      <c r="M15" s="40" t="s">
        <v>211</v>
      </c>
      <c r="N15" s="40">
        <v>6</v>
      </c>
      <c r="O15" s="40" t="s">
        <v>174</v>
      </c>
      <c r="P15" s="137">
        <v>7.6273148148148151E-3</v>
      </c>
      <c r="Q15" s="130">
        <v>2.9976E-3</v>
      </c>
    </row>
    <row r="16" spans="2:17" ht="24" customHeight="1">
      <c r="B16" s="75">
        <f t="shared" si="0"/>
        <v>11</v>
      </c>
      <c r="C16" s="30">
        <v>8</v>
      </c>
      <c r="D16" s="31" t="str">
        <f>IF($I16="","",VLOOKUP($C16,'リレー名簿（当日名簿変更はここ）'!$A$5:$N$29,7,0))</f>
        <v>喜納　凛音</v>
      </c>
      <c r="E16" s="31">
        <f>IF($I16="","",VLOOKUP($C16,'リレー名簿（当日名簿変更はここ）'!$A$5:$N$29,8,0))</f>
        <v>6</v>
      </c>
      <c r="F16" s="31" t="str">
        <f>IF($I16="","",VLOOKUP($C16,'リレー名簿（当日名簿変更はここ）'!$A$5:$N$29,2,0))</f>
        <v>玉城小学校A</v>
      </c>
      <c r="G16" s="39">
        <f t="shared" si="1"/>
        <v>7.7546296296296287E-3</v>
      </c>
      <c r="H16" s="80">
        <f>IFERROR(ROUNDDOWN($G16-VLOOKUP(C16,'2'!$C$7:$G$31,5,0),7),"")</f>
        <v>3.0092000000000001E-3</v>
      </c>
      <c r="I16" s="98">
        <v>1110</v>
      </c>
      <c r="K16" s="136">
        <v>9</v>
      </c>
      <c r="L16" s="40">
        <v>5</v>
      </c>
      <c r="M16" s="40" t="s">
        <v>212</v>
      </c>
      <c r="N16" s="40">
        <v>3</v>
      </c>
      <c r="O16" s="40" t="s">
        <v>176</v>
      </c>
      <c r="P16" s="137">
        <v>7.6388888888888886E-3</v>
      </c>
      <c r="Q16" s="130">
        <v>2.9976E-3</v>
      </c>
    </row>
    <row r="17" spans="2:17" ht="24" customHeight="1">
      <c r="B17" s="75">
        <f t="shared" si="0"/>
        <v>5</v>
      </c>
      <c r="C17" s="30">
        <v>11</v>
      </c>
      <c r="D17" s="31" t="str">
        <f>IF($I17="","",VLOOKUP($C17,'リレー名簿（当日名簿変更はここ）'!$A$5:$N$29,7,0))</f>
        <v>町田　瑞和</v>
      </c>
      <c r="E17" s="31">
        <f>IF($I17="","",VLOOKUP($C17,'リレー名簿（当日名簿変更はここ）'!$A$5:$N$29,8,0))</f>
        <v>6</v>
      </c>
      <c r="F17" s="31" t="str">
        <f>IF($I17="","",VLOOKUP($C17,'リレー名簿（当日名簿変更はここ）'!$A$5:$N$29,2,0))</f>
        <v>大里北小学校A</v>
      </c>
      <c r="G17" s="39">
        <f t="shared" si="1"/>
        <v>7.8125E-3</v>
      </c>
      <c r="H17" s="80">
        <f>IFERROR(ROUNDDOWN($G17-VLOOKUP(C17,'2'!$C$7:$G$31,5,0),7),"")</f>
        <v>2.8356000000000002E-3</v>
      </c>
      <c r="I17" s="98">
        <v>1115</v>
      </c>
      <c r="K17" s="136">
        <v>11</v>
      </c>
      <c r="L17" s="40">
        <v>3</v>
      </c>
      <c r="M17" s="40" t="s">
        <v>210</v>
      </c>
      <c r="N17" s="40">
        <v>5</v>
      </c>
      <c r="O17" s="40" t="s">
        <v>172</v>
      </c>
      <c r="P17" s="137">
        <v>7.6620370370370366E-3</v>
      </c>
      <c r="Q17" s="130">
        <v>3.0092000000000001E-3</v>
      </c>
    </row>
    <row r="18" spans="2:17" ht="24" customHeight="1">
      <c r="B18" s="75">
        <f t="shared" si="0"/>
        <v>2</v>
      </c>
      <c r="C18" s="30">
        <v>15</v>
      </c>
      <c r="D18" s="31" t="str">
        <f>IF($I18="","",VLOOKUP($C18,'リレー名簿（当日名簿変更はここ）'!$A$5:$N$29,7,0))</f>
        <v>仲本　結</v>
      </c>
      <c r="E18" s="31">
        <f>IF($I18="","",VLOOKUP($C18,'リレー名簿（当日名簿変更はここ）'!$A$5:$N$29,8,0))</f>
        <v>4</v>
      </c>
      <c r="F18" s="31" t="str">
        <f>IF($I18="","",VLOOKUP($C18,'リレー名簿（当日名簿変更はここ）'!$A$5:$N$29,2,0))</f>
        <v>佐敷小Ｂ</v>
      </c>
      <c r="G18" s="39">
        <f t="shared" si="1"/>
        <v>7.8703703703703713E-3</v>
      </c>
      <c r="H18" s="80">
        <f>IFERROR(ROUNDDOWN($G18-VLOOKUP(C18,'2'!$C$7:$G$31,5,0),7),"")</f>
        <v>2.7198999999999999E-3</v>
      </c>
      <c r="I18" s="98">
        <v>1120</v>
      </c>
      <c r="K18" s="136">
        <v>11</v>
      </c>
      <c r="L18" s="40">
        <v>7</v>
      </c>
      <c r="M18" s="40" t="s">
        <v>214</v>
      </c>
      <c r="N18" s="40">
        <v>5</v>
      </c>
      <c r="O18" s="40" t="s">
        <v>180</v>
      </c>
      <c r="P18" s="137">
        <v>7.6736111111111111E-3</v>
      </c>
      <c r="Q18" s="130">
        <v>3.0092000000000001E-3</v>
      </c>
    </row>
    <row r="19" spans="2:17" ht="24" customHeight="1">
      <c r="B19" s="75">
        <f t="shared" si="0"/>
        <v>8</v>
      </c>
      <c r="C19" s="30">
        <v>13</v>
      </c>
      <c r="D19" s="31" t="str">
        <f>IF($I19="","",VLOOKUP($C19,'リレー名簿（当日名簿変更はここ）'!$A$5:$N$29,7,0))</f>
        <v>米城　永玲奈</v>
      </c>
      <c r="E19" s="31">
        <f>IF($I19="","",VLOOKUP($C19,'リレー名簿（当日名簿変更はここ）'!$A$5:$N$29,8,0))</f>
        <v>5</v>
      </c>
      <c r="F19" s="31" t="str">
        <f>IF($I19="","",VLOOKUP($C19,'リレー名簿（当日名簿変更はここ）'!$A$5:$N$29,2,0))</f>
        <v>北丘小学校B</v>
      </c>
      <c r="G19" s="39">
        <f t="shared" si="1"/>
        <v>7.9861111111111122E-3</v>
      </c>
      <c r="H19" s="80">
        <f>IFERROR(ROUNDDOWN($G19-VLOOKUP(C19,'2'!$C$7:$G$31,5,0),7),"")</f>
        <v>2.9513E-3</v>
      </c>
      <c r="I19" s="98">
        <v>1130</v>
      </c>
      <c r="K19" s="136">
        <v>11</v>
      </c>
      <c r="L19" s="40">
        <v>8</v>
      </c>
      <c r="M19" s="40" t="s">
        <v>215</v>
      </c>
      <c r="N19" s="40">
        <v>6</v>
      </c>
      <c r="O19" s="40" t="s">
        <v>182</v>
      </c>
      <c r="P19" s="137">
        <v>7.7546296296296287E-3</v>
      </c>
      <c r="Q19" s="130">
        <v>3.0092000000000001E-3</v>
      </c>
    </row>
    <row r="20" spans="2:17" ht="24" customHeight="1">
      <c r="B20" s="75">
        <f t="shared" si="0"/>
        <v>15</v>
      </c>
      <c r="C20" s="30">
        <v>12</v>
      </c>
      <c r="D20" s="31" t="str">
        <f>IF($I20="","",VLOOKUP($C20,'リレー名簿（当日名簿変更はここ）'!$A$5:$N$29,7,0))</f>
        <v>小林　明日香</v>
      </c>
      <c r="E20" s="31">
        <f>IF($I20="","",VLOOKUP($C20,'リレー名簿（当日名簿変更はここ）'!$A$5:$N$29,8,0))</f>
        <v>4</v>
      </c>
      <c r="F20" s="31" t="str">
        <f>IF($I20="","",VLOOKUP($C20,'リレー名簿（当日名簿変更はここ）'!$A$5:$N$29,2,0))</f>
        <v>北丘小学校A</v>
      </c>
      <c r="G20" s="39">
        <f t="shared" si="1"/>
        <v>8.0439814814814818E-3</v>
      </c>
      <c r="H20" s="80">
        <f>IFERROR(ROUNDDOWN($G20-VLOOKUP(C20,'2'!$C$7:$G$31,5,0),7),"")</f>
        <v>3.0555000000000001E-3</v>
      </c>
      <c r="I20" s="98">
        <v>1135</v>
      </c>
      <c r="K20" s="136">
        <v>14</v>
      </c>
      <c r="L20" s="40">
        <v>17</v>
      </c>
      <c r="M20" s="40" t="s">
        <v>224</v>
      </c>
      <c r="N20" s="40">
        <v>4</v>
      </c>
      <c r="O20" s="40" t="s">
        <v>199</v>
      </c>
      <c r="P20" s="137">
        <v>8.5763888888888886E-3</v>
      </c>
      <c r="Q20" s="130">
        <v>3.0208000000000001E-3</v>
      </c>
    </row>
    <row r="21" spans="2:17" ht="24" customHeight="1">
      <c r="B21" s="75">
        <f t="shared" si="0"/>
        <v>16</v>
      </c>
      <c r="C21" s="30">
        <v>14</v>
      </c>
      <c r="D21" s="31" t="str">
        <f>IF($I21="","",VLOOKUP($C21,'リレー名簿（当日名簿変更はここ）'!$A$5:$N$29,7,0))</f>
        <v>砂川　星空</v>
      </c>
      <c r="E21" s="31">
        <f>IF($I21="","",VLOOKUP($C21,'リレー名簿（当日名簿変更はここ）'!$A$5:$N$29,8,0))</f>
        <v>6</v>
      </c>
      <c r="F21" s="31" t="str">
        <f>IF($I21="","",VLOOKUP($C21,'リレー名簿（当日名簿変更はここ）'!$A$5:$N$29,2,0))</f>
        <v>佐敷小A</v>
      </c>
      <c r="G21" s="39">
        <f t="shared" si="1"/>
        <v>8.3333333333333332E-3</v>
      </c>
      <c r="H21" s="80">
        <f>IFERROR(ROUNDDOWN($G21-VLOOKUP(C21,'2'!$C$7:$G$31,5,0),7),"")</f>
        <v>3.1134000000000001E-3</v>
      </c>
      <c r="I21" s="98">
        <v>1200</v>
      </c>
      <c r="K21" s="134">
        <v>15</v>
      </c>
      <c r="L21" s="135">
        <v>12</v>
      </c>
      <c r="M21" s="135" t="s">
        <v>219</v>
      </c>
      <c r="N21" s="135">
        <v>4</v>
      </c>
      <c r="O21" s="135" t="s">
        <v>190</v>
      </c>
      <c r="P21" s="151">
        <v>8.0439814814814818E-3</v>
      </c>
      <c r="Q21" s="166">
        <v>3.0555000000000001E-3</v>
      </c>
    </row>
    <row r="22" spans="2:17" ht="24" customHeight="1">
      <c r="B22" s="75">
        <f t="shared" si="0"/>
        <v>17</v>
      </c>
      <c r="C22" s="30">
        <v>16</v>
      </c>
      <c r="D22" s="31" t="str">
        <f>IF($I22="","",VLOOKUP($C22,'リレー名簿（当日名簿変更はここ）'!$A$5:$N$29,7,0))</f>
        <v>山城　蘭笑</v>
      </c>
      <c r="E22" s="31">
        <f>IF($I22="","",VLOOKUP($C22,'リレー名簿（当日名簿変更はここ）'!$A$5:$N$29,8,0))</f>
        <v>6</v>
      </c>
      <c r="F22" s="31" t="str">
        <f>IF($I22="","",VLOOKUP($C22,'リレー名簿（当日名簿変更はここ）'!$A$5:$N$29,2,0))</f>
        <v>津嘉山小学校A</v>
      </c>
      <c r="G22" s="39">
        <f t="shared" si="1"/>
        <v>8.4490740740740741E-3</v>
      </c>
      <c r="H22" s="80">
        <f>IFERROR(ROUNDDOWN($G22-VLOOKUP(C22,'2'!$C$7:$G$31,5,0),7),"")</f>
        <v>3.1711999999999999E-3</v>
      </c>
      <c r="I22" s="98">
        <v>1210</v>
      </c>
      <c r="K22" s="136">
        <v>16</v>
      </c>
      <c r="L22" s="40">
        <v>14</v>
      </c>
      <c r="M22" s="40" t="s">
        <v>221</v>
      </c>
      <c r="N22" s="40">
        <v>4</v>
      </c>
      <c r="O22" s="40" t="s">
        <v>27</v>
      </c>
      <c r="P22" s="137">
        <v>8.3333333333333332E-3</v>
      </c>
      <c r="Q22" s="130">
        <v>3.1134000000000001E-3</v>
      </c>
    </row>
    <row r="23" spans="2:17" ht="24" customHeight="1">
      <c r="B23" s="75">
        <f t="shared" si="0"/>
        <v>19</v>
      </c>
      <c r="C23" s="30">
        <v>20</v>
      </c>
      <c r="D23" s="31" t="str">
        <f>IF($I23="","",VLOOKUP($C23,'リレー名簿（当日名簿変更はここ）'!$A$5:$N$29,7,0))</f>
        <v>玉寄　理大</v>
      </c>
      <c r="E23" s="31">
        <f>IF($I23="","",VLOOKUP($C23,'リレー名簿（当日名簿変更はここ）'!$A$5:$N$29,8,0))</f>
        <v>5</v>
      </c>
      <c r="F23" s="31" t="str">
        <f>IF($I23="","",VLOOKUP($C23,'リレー名簿（当日名簿変更はここ）'!$A$5:$N$29,2,0))</f>
        <v>与那原小学校B</v>
      </c>
      <c r="G23" s="39">
        <f t="shared" si="1"/>
        <v>8.564814814814815E-3</v>
      </c>
      <c r="H23" s="80">
        <f>IFERROR(ROUNDDOWN($G23-VLOOKUP(C23,'2'!$C$7:$G$31,5,0),7),"")</f>
        <v>3.2290999999999999E-3</v>
      </c>
      <c r="I23" s="98">
        <v>1220</v>
      </c>
      <c r="K23" s="136">
        <v>17</v>
      </c>
      <c r="L23" s="40">
        <v>16</v>
      </c>
      <c r="M23" s="40" t="s">
        <v>223</v>
      </c>
      <c r="N23" s="40">
        <v>6</v>
      </c>
      <c r="O23" s="40" t="s">
        <v>197</v>
      </c>
      <c r="P23" s="137">
        <v>8.4490740740740741E-3</v>
      </c>
      <c r="Q23" s="130">
        <v>3.1711999999999999E-3</v>
      </c>
    </row>
    <row r="24" spans="2:17" ht="24" customHeight="1">
      <c r="B24" s="75">
        <f t="shared" si="0"/>
        <v>14</v>
      </c>
      <c r="C24" s="93">
        <v>17</v>
      </c>
      <c r="D24" s="31" t="str">
        <f>IF($I24="","",VLOOKUP($C24,'リレー名簿（当日名簿変更はここ）'!$A$5:$N$29,7,0))</f>
        <v>金城　妃李</v>
      </c>
      <c r="E24" s="31">
        <f>IF($I24="","",VLOOKUP($C24,'リレー名簿（当日名簿変更はここ）'!$A$5:$N$29,8,0))</f>
        <v>4</v>
      </c>
      <c r="F24" s="116" t="str">
        <f>IF($I24="","",VLOOKUP($C24,'リレー名簿（当日名簿変更はここ）'!$A$5:$N$29,2,0))</f>
        <v>津嘉山小学校B</v>
      </c>
      <c r="G24" s="39">
        <f t="shared" si="1"/>
        <v>8.5763888888888886E-3</v>
      </c>
      <c r="H24" s="80">
        <f>IFERROR(ROUNDDOWN($G24-VLOOKUP(C24,'2'!$C$7:$G$31,5,0),7),"")</f>
        <v>3.0208000000000001E-3</v>
      </c>
      <c r="I24" s="101">
        <v>1221</v>
      </c>
      <c r="K24" s="136">
        <v>18</v>
      </c>
      <c r="L24" s="40">
        <v>19</v>
      </c>
      <c r="M24" s="40" t="s">
        <v>226</v>
      </c>
      <c r="N24" s="40">
        <v>6</v>
      </c>
      <c r="O24" s="40" t="s">
        <v>203</v>
      </c>
      <c r="P24" s="137">
        <v>8.5995370370370357E-3</v>
      </c>
      <c r="Q24" s="130">
        <v>3.2174999999999999E-3</v>
      </c>
    </row>
    <row r="25" spans="2:17" ht="24" customHeight="1">
      <c r="B25" s="75">
        <f t="shared" si="0"/>
        <v>18</v>
      </c>
      <c r="C25" s="93">
        <v>19</v>
      </c>
      <c r="D25" s="31" t="str">
        <f>IF($I25="","",VLOOKUP($C25,'リレー名簿（当日名簿変更はここ）'!$A$5:$N$29,7,0))</f>
        <v>上原　結夏</v>
      </c>
      <c r="E25" s="31">
        <f>IF($I25="","",VLOOKUP($C25,'リレー名簿（当日名簿変更はここ）'!$A$5:$N$29,8,0))</f>
        <v>6</v>
      </c>
      <c r="F25" s="116" t="str">
        <f>IF($I25="","",VLOOKUP($C25,'リレー名簿（当日名簿変更はここ）'!$A$5:$N$29,2,0))</f>
        <v>与那原小学校A</v>
      </c>
      <c r="G25" s="39">
        <f t="shared" si="1"/>
        <v>8.5995370370370357E-3</v>
      </c>
      <c r="H25" s="80">
        <f>IFERROR(ROUNDDOWN($G25-VLOOKUP(C25,'2'!$C$7:$G$31,5,0),7),"")</f>
        <v>3.2174999999999999E-3</v>
      </c>
      <c r="I25" s="101">
        <v>1223</v>
      </c>
      <c r="K25" s="136">
        <v>19</v>
      </c>
      <c r="L25" s="40">
        <v>20</v>
      </c>
      <c r="M25" s="40" t="s">
        <v>227</v>
      </c>
      <c r="N25" s="40">
        <v>5</v>
      </c>
      <c r="O25" s="40" t="s">
        <v>205</v>
      </c>
      <c r="P25" s="137">
        <v>8.564814814814815E-3</v>
      </c>
      <c r="Q25" s="130">
        <v>3.2290999999999999E-3</v>
      </c>
    </row>
    <row r="26" spans="2:17" ht="24" customHeight="1">
      <c r="B26" s="75">
        <f t="shared" si="0"/>
        <v>20</v>
      </c>
      <c r="C26" s="93">
        <v>18</v>
      </c>
      <c r="D26" s="31" t="str">
        <f>IF($I26="","",VLOOKUP($C26,'リレー名簿（当日名簿変更はここ）'!$A$5:$N$29,7,0))</f>
        <v>嘉数　美璃</v>
      </c>
      <c r="E26" s="31">
        <f>IF($I26="","",VLOOKUP($C26,'リレー名簿（当日名簿変更はここ）'!$A$5:$N$29,8,0))</f>
        <v>6</v>
      </c>
      <c r="F26" s="116" t="str">
        <f>IF($I26="","",VLOOKUP($C26,'リレー名簿（当日名簿変更はここ）'!$A$5:$N$29,2,0))</f>
        <v>馬天小学校</v>
      </c>
      <c r="G26" s="39">
        <f t="shared" si="1"/>
        <v>8.6226851851851846E-3</v>
      </c>
      <c r="H26" s="80">
        <f>IFERROR(ROUNDDOWN($G26-VLOOKUP(C26,'2'!$C$7:$G$31,5,0),7),"")</f>
        <v>3.2523000000000001E-3</v>
      </c>
      <c r="I26" s="101">
        <v>1225</v>
      </c>
      <c r="K26" s="136">
        <v>20</v>
      </c>
      <c r="L26" s="40">
        <v>18</v>
      </c>
      <c r="M26" s="40" t="s">
        <v>225</v>
      </c>
      <c r="N26" s="40">
        <v>6</v>
      </c>
      <c r="O26" s="40" t="s">
        <v>201</v>
      </c>
      <c r="P26" s="137">
        <v>8.6226851851851846E-3</v>
      </c>
      <c r="Q26" s="130">
        <v>3.2523000000000001E-3</v>
      </c>
    </row>
    <row r="27" spans="2:17" ht="24" customHeight="1">
      <c r="B27" s="75" t="str">
        <f t="shared" si="0"/>
        <v/>
      </c>
      <c r="C27" s="93"/>
      <c r="D27" s="116" t="str">
        <f>IF($I27="","",VLOOKUP($C27,'リレー名簿（当日名簿変更はここ）'!$A$5:$N$29,7,0))</f>
        <v/>
      </c>
      <c r="E27" s="31" t="str">
        <f>IF($I27="","",VLOOKUP($C27,'リレー名簿（当日名簿変更はここ）'!$A$5:$N$29,8,0))</f>
        <v/>
      </c>
      <c r="F27" s="116" t="str">
        <f>IF($I27="","",VLOOKUP($C27,'リレー名簿（当日名簿変更はここ）'!$A$5:$N$29,2,0))</f>
        <v/>
      </c>
      <c r="G27" s="39" t="str">
        <f t="shared" si="1"/>
        <v/>
      </c>
      <c r="H27" s="80" t="str">
        <f>IFERROR(ROUNDDOWN($G27-VLOOKUP(C27,'2'!$C$7:$G$31,5,0),7),"")</f>
        <v/>
      </c>
      <c r="I27" s="101"/>
      <c r="K27" s="134"/>
      <c r="L27" s="135"/>
      <c r="M27" s="135"/>
      <c r="N27" s="135"/>
      <c r="O27" s="135"/>
      <c r="P27" s="151"/>
      <c r="Q27" s="166"/>
    </row>
    <row r="28" spans="2:17" ht="24" customHeight="1">
      <c r="B28" s="75" t="str">
        <f t="shared" si="0"/>
        <v/>
      </c>
      <c r="C28" s="93"/>
      <c r="D28" s="116" t="str">
        <f>IF($I28="","",VLOOKUP($C28,'リレー名簿（当日名簿変更はここ）'!$A$5:$N$29,7,0))</f>
        <v/>
      </c>
      <c r="E28" s="31" t="str">
        <f>IF($I28="","",VLOOKUP($C28,'リレー名簿（当日名簿変更はここ）'!$A$5:$N$29,8,0))</f>
        <v/>
      </c>
      <c r="F28" s="116" t="str">
        <f>IF($I28="","",VLOOKUP($C28,'リレー名簿（当日名簿変更はここ）'!$A$5:$N$29,2,0))</f>
        <v/>
      </c>
      <c r="G28" s="39" t="str">
        <f t="shared" si="1"/>
        <v/>
      </c>
      <c r="H28" s="80" t="str">
        <f>IFERROR(ROUNDDOWN($G28-VLOOKUP(C28,'2'!$C$7:$G$31,5,0),7),"")</f>
        <v/>
      </c>
      <c r="I28" s="101"/>
      <c r="K28" s="134"/>
      <c r="L28" s="135"/>
      <c r="M28" s="135"/>
      <c r="N28" s="135"/>
      <c r="O28" s="135"/>
      <c r="P28" s="151"/>
      <c r="Q28" s="166"/>
    </row>
    <row r="29" spans="2:17" ht="24" customHeight="1">
      <c r="B29" s="75" t="str">
        <f t="shared" si="0"/>
        <v/>
      </c>
      <c r="C29" s="93"/>
      <c r="D29" s="116" t="str">
        <f>IF($I29="","",VLOOKUP($C29,'リレー名簿（当日名簿変更はここ）'!$A$5:$N$29,7,0))</f>
        <v/>
      </c>
      <c r="E29" s="31" t="str">
        <f>IF($I29="","",VLOOKUP($C29,'リレー名簿（当日名簿変更はここ）'!$A$5:$N$29,8,0))</f>
        <v/>
      </c>
      <c r="F29" s="116" t="str">
        <f>IF($I29="","",VLOOKUP($C29,'リレー名簿（当日名簿変更はここ）'!$A$5:$N$29,2,0))</f>
        <v/>
      </c>
      <c r="G29" s="39" t="str">
        <f t="shared" si="1"/>
        <v/>
      </c>
      <c r="H29" s="80" t="str">
        <f>IFERROR(ROUNDDOWN($G29-VLOOKUP(C29,'2'!$C$7:$G$31,5,0),7),"")</f>
        <v/>
      </c>
      <c r="I29" s="101"/>
      <c r="K29" s="134"/>
      <c r="L29" s="135"/>
      <c r="M29" s="135"/>
      <c r="N29" s="135"/>
      <c r="O29" s="135"/>
      <c r="P29" s="151"/>
      <c r="Q29" s="166"/>
    </row>
    <row r="30" spans="2:17" ht="24" customHeight="1">
      <c r="B30" s="75" t="str">
        <f t="shared" si="0"/>
        <v/>
      </c>
      <c r="C30" s="93"/>
      <c r="D30" s="116" t="str">
        <f>IF($I30="","",VLOOKUP($C30,'リレー名簿（当日名簿変更はここ）'!$A$5:$N$29,7,0))</f>
        <v/>
      </c>
      <c r="E30" s="31" t="str">
        <f>IF($I30="","",VLOOKUP($C30,'リレー名簿（当日名簿変更はここ）'!$A$5:$N$29,8,0))</f>
        <v/>
      </c>
      <c r="F30" s="116" t="str">
        <f>IF($I30="","",VLOOKUP($C30,'リレー名簿（当日名簿変更はここ）'!$A$5:$N$29,2,0))</f>
        <v/>
      </c>
      <c r="G30" s="39" t="str">
        <f t="shared" si="1"/>
        <v/>
      </c>
      <c r="H30" s="80" t="str">
        <f>IFERROR(ROUNDDOWN($G30-VLOOKUP(C30,'2'!$C$7:$G$31,5,0),7),"")</f>
        <v/>
      </c>
      <c r="I30" s="101"/>
      <c r="K30" s="134"/>
      <c r="L30" s="135"/>
      <c r="M30" s="135"/>
      <c r="N30" s="135"/>
      <c r="O30" s="135"/>
      <c r="P30" s="151"/>
      <c r="Q30" s="166"/>
    </row>
    <row r="31" spans="2:17" ht="24" customHeight="1" thickBot="1">
      <c r="B31" s="77" t="str">
        <f t="shared" si="0"/>
        <v/>
      </c>
      <c r="C31" s="94"/>
      <c r="D31" s="117" t="str">
        <f>IF($I31="","",VLOOKUP($C31,'リレー名簿（当日名簿変更はここ）'!$A$5:$N$29,7,0))</f>
        <v/>
      </c>
      <c r="E31" s="78" t="str">
        <f>IF($I31="","",VLOOKUP($C31,'リレー名簿（当日名簿変更はここ）'!$A$5:$N$29,8,0))</f>
        <v/>
      </c>
      <c r="F31" s="117" t="str">
        <f>IF($I31="","",VLOOKUP($C31,'リレー名簿（当日名簿変更はここ）'!$A$5:$N$29,2,0))</f>
        <v/>
      </c>
      <c r="G31" s="195" t="str">
        <f t="shared" si="1"/>
        <v/>
      </c>
      <c r="H31" s="85" t="str">
        <f>IFERROR(ROUNDDOWN($G31-VLOOKUP(C31,'2'!$C$7:$G$31,5,0),7),"")</f>
        <v/>
      </c>
      <c r="I31" s="102"/>
      <c r="K31" s="138"/>
      <c r="L31" s="139"/>
      <c r="M31" s="139"/>
      <c r="N31" s="139"/>
      <c r="O31" s="139"/>
      <c r="P31" s="152"/>
      <c r="Q31" s="167"/>
    </row>
    <row r="32" spans="2:17">
      <c r="G32" s="33"/>
      <c r="H32" s="33"/>
      <c r="I32" s="33"/>
    </row>
    <row r="33" spans="7:9">
      <c r="G33" s="33"/>
      <c r="H33" s="33"/>
      <c r="I33" s="33"/>
    </row>
  </sheetData>
  <sheetProtection formatCells="0" formatColumns="0" formatRows="0"/>
  <autoFilter ref="K6:Q23" xr:uid="{462E5A2B-B7ED-4B40-A461-E2EB00FAF319}">
    <sortState xmlns:xlrd2="http://schemas.microsoft.com/office/spreadsheetml/2017/richdata2" ref="K7:Q26">
      <sortCondition ref="K6:K23"/>
    </sortState>
  </autoFilter>
  <mergeCells count="4">
    <mergeCell ref="K1:Q1"/>
    <mergeCell ref="C2:H2"/>
    <mergeCell ref="M3:Q4"/>
    <mergeCell ref="K2:Q2"/>
  </mergeCells>
  <phoneticPr fontId="3"/>
  <dataValidations count="1">
    <dataValidation imeMode="off" allowBlank="1" showInputMessage="1" showErrorMessage="1" sqref="G65566:I65569 JC65566:JE65569 SY65566:TA65569 ACU65566:ACW65569 AMQ65566:AMS65569 AWM65566:AWO65569 BGI65566:BGK65569 BQE65566:BQG65569 CAA65566:CAC65569 CJW65566:CJY65569 CTS65566:CTU65569 DDO65566:DDQ65569 DNK65566:DNM65569 DXG65566:DXI65569 EHC65566:EHE65569 EQY65566:ERA65569 FAU65566:FAW65569 FKQ65566:FKS65569 FUM65566:FUO65569 GEI65566:GEK65569 GOE65566:GOG65569 GYA65566:GYC65569 HHW65566:HHY65569 HRS65566:HRU65569 IBO65566:IBQ65569 ILK65566:ILM65569 IVG65566:IVI65569 JFC65566:JFE65569 JOY65566:JPA65569 JYU65566:JYW65569 KIQ65566:KIS65569 KSM65566:KSO65569 LCI65566:LCK65569 LME65566:LMG65569 LWA65566:LWC65569 MFW65566:MFY65569 MPS65566:MPU65569 MZO65566:MZQ65569 NJK65566:NJM65569 NTG65566:NTI65569 ODC65566:ODE65569 OMY65566:ONA65569 OWU65566:OWW65569 PGQ65566:PGS65569 PQM65566:PQO65569 QAI65566:QAK65569 QKE65566:QKG65569 QUA65566:QUC65569 RDW65566:RDY65569 RNS65566:RNU65569 RXO65566:RXQ65569 SHK65566:SHM65569 SRG65566:SRI65569 TBC65566:TBE65569 TKY65566:TLA65569 TUU65566:TUW65569 UEQ65566:UES65569 UOM65566:UOO65569 UYI65566:UYK65569 VIE65566:VIG65569 VSA65566:VSC65569 WBW65566:WBY65569 WLS65566:WLU65569 WVO65566:WVQ65569 G131102:I131105 JC131102:JE131105 SY131102:TA131105 ACU131102:ACW131105 AMQ131102:AMS131105 AWM131102:AWO131105 BGI131102:BGK131105 BQE131102:BQG131105 CAA131102:CAC131105 CJW131102:CJY131105 CTS131102:CTU131105 DDO131102:DDQ131105 DNK131102:DNM131105 DXG131102:DXI131105 EHC131102:EHE131105 EQY131102:ERA131105 FAU131102:FAW131105 FKQ131102:FKS131105 FUM131102:FUO131105 GEI131102:GEK131105 GOE131102:GOG131105 GYA131102:GYC131105 HHW131102:HHY131105 HRS131102:HRU131105 IBO131102:IBQ131105 ILK131102:ILM131105 IVG131102:IVI131105 JFC131102:JFE131105 JOY131102:JPA131105 JYU131102:JYW131105 KIQ131102:KIS131105 KSM131102:KSO131105 LCI131102:LCK131105 LME131102:LMG131105 LWA131102:LWC131105 MFW131102:MFY131105 MPS131102:MPU131105 MZO131102:MZQ131105 NJK131102:NJM131105 NTG131102:NTI131105 ODC131102:ODE131105 OMY131102:ONA131105 OWU131102:OWW131105 PGQ131102:PGS131105 PQM131102:PQO131105 QAI131102:QAK131105 QKE131102:QKG131105 QUA131102:QUC131105 RDW131102:RDY131105 RNS131102:RNU131105 RXO131102:RXQ131105 SHK131102:SHM131105 SRG131102:SRI131105 TBC131102:TBE131105 TKY131102:TLA131105 TUU131102:TUW131105 UEQ131102:UES131105 UOM131102:UOO131105 UYI131102:UYK131105 VIE131102:VIG131105 VSA131102:VSC131105 WBW131102:WBY131105 WLS131102:WLU131105 WVO131102:WVQ131105 G196638:I196641 JC196638:JE196641 SY196638:TA196641 ACU196638:ACW196641 AMQ196638:AMS196641 AWM196638:AWO196641 BGI196638:BGK196641 BQE196638:BQG196641 CAA196638:CAC196641 CJW196638:CJY196641 CTS196638:CTU196641 DDO196638:DDQ196641 DNK196638:DNM196641 DXG196638:DXI196641 EHC196638:EHE196641 EQY196638:ERA196641 FAU196638:FAW196641 FKQ196638:FKS196641 FUM196638:FUO196641 GEI196638:GEK196641 GOE196638:GOG196641 GYA196638:GYC196641 HHW196638:HHY196641 HRS196638:HRU196641 IBO196638:IBQ196641 ILK196638:ILM196641 IVG196638:IVI196641 JFC196638:JFE196641 JOY196638:JPA196641 JYU196638:JYW196641 KIQ196638:KIS196641 KSM196638:KSO196641 LCI196638:LCK196641 LME196638:LMG196641 LWA196638:LWC196641 MFW196638:MFY196641 MPS196638:MPU196641 MZO196638:MZQ196641 NJK196638:NJM196641 NTG196638:NTI196641 ODC196638:ODE196641 OMY196638:ONA196641 OWU196638:OWW196641 PGQ196638:PGS196641 PQM196638:PQO196641 QAI196638:QAK196641 QKE196638:QKG196641 QUA196638:QUC196641 RDW196638:RDY196641 RNS196638:RNU196641 RXO196638:RXQ196641 SHK196638:SHM196641 SRG196638:SRI196641 TBC196638:TBE196641 TKY196638:TLA196641 TUU196638:TUW196641 UEQ196638:UES196641 UOM196638:UOO196641 UYI196638:UYK196641 VIE196638:VIG196641 VSA196638:VSC196641 WBW196638:WBY196641 WLS196638:WLU196641 WVO196638:WVQ196641 G262174:I262177 JC262174:JE262177 SY262174:TA262177 ACU262174:ACW262177 AMQ262174:AMS262177 AWM262174:AWO262177 BGI262174:BGK262177 BQE262174:BQG262177 CAA262174:CAC262177 CJW262174:CJY262177 CTS262174:CTU262177 DDO262174:DDQ262177 DNK262174:DNM262177 DXG262174:DXI262177 EHC262174:EHE262177 EQY262174:ERA262177 FAU262174:FAW262177 FKQ262174:FKS262177 FUM262174:FUO262177 GEI262174:GEK262177 GOE262174:GOG262177 GYA262174:GYC262177 HHW262174:HHY262177 HRS262174:HRU262177 IBO262174:IBQ262177 ILK262174:ILM262177 IVG262174:IVI262177 JFC262174:JFE262177 JOY262174:JPA262177 JYU262174:JYW262177 KIQ262174:KIS262177 KSM262174:KSO262177 LCI262174:LCK262177 LME262174:LMG262177 LWA262174:LWC262177 MFW262174:MFY262177 MPS262174:MPU262177 MZO262174:MZQ262177 NJK262174:NJM262177 NTG262174:NTI262177 ODC262174:ODE262177 OMY262174:ONA262177 OWU262174:OWW262177 PGQ262174:PGS262177 PQM262174:PQO262177 QAI262174:QAK262177 QKE262174:QKG262177 QUA262174:QUC262177 RDW262174:RDY262177 RNS262174:RNU262177 RXO262174:RXQ262177 SHK262174:SHM262177 SRG262174:SRI262177 TBC262174:TBE262177 TKY262174:TLA262177 TUU262174:TUW262177 UEQ262174:UES262177 UOM262174:UOO262177 UYI262174:UYK262177 VIE262174:VIG262177 VSA262174:VSC262177 WBW262174:WBY262177 WLS262174:WLU262177 WVO262174:WVQ262177 G327710:I327713 JC327710:JE327713 SY327710:TA327713 ACU327710:ACW327713 AMQ327710:AMS327713 AWM327710:AWO327713 BGI327710:BGK327713 BQE327710:BQG327713 CAA327710:CAC327713 CJW327710:CJY327713 CTS327710:CTU327713 DDO327710:DDQ327713 DNK327710:DNM327713 DXG327710:DXI327713 EHC327710:EHE327713 EQY327710:ERA327713 FAU327710:FAW327713 FKQ327710:FKS327713 FUM327710:FUO327713 GEI327710:GEK327713 GOE327710:GOG327713 GYA327710:GYC327713 HHW327710:HHY327713 HRS327710:HRU327713 IBO327710:IBQ327713 ILK327710:ILM327713 IVG327710:IVI327713 JFC327710:JFE327713 JOY327710:JPA327713 JYU327710:JYW327713 KIQ327710:KIS327713 KSM327710:KSO327713 LCI327710:LCK327713 LME327710:LMG327713 LWA327710:LWC327713 MFW327710:MFY327713 MPS327710:MPU327713 MZO327710:MZQ327713 NJK327710:NJM327713 NTG327710:NTI327713 ODC327710:ODE327713 OMY327710:ONA327713 OWU327710:OWW327713 PGQ327710:PGS327713 PQM327710:PQO327713 QAI327710:QAK327713 QKE327710:QKG327713 QUA327710:QUC327713 RDW327710:RDY327713 RNS327710:RNU327713 RXO327710:RXQ327713 SHK327710:SHM327713 SRG327710:SRI327713 TBC327710:TBE327713 TKY327710:TLA327713 TUU327710:TUW327713 UEQ327710:UES327713 UOM327710:UOO327713 UYI327710:UYK327713 VIE327710:VIG327713 VSA327710:VSC327713 WBW327710:WBY327713 WLS327710:WLU327713 WVO327710:WVQ327713 G393246:I393249 JC393246:JE393249 SY393246:TA393249 ACU393246:ACW393249 AMQ393246:AMS393249 AWM393246:AWO393249 BGI393246:BGK393249 BQE393246:BQG393249 CAA393246:CAC393249 CJW393246:CJY393249 CTS393246:CTU393249 DDO393246:DDQ393249 DNK393246:DNM393249 DXG393246:DXI393249 EHC393246:EHE393249 EQY393246:ERA393249 FAU393246:FAW393249 FKQ393246:FKS393249 FUM393246:FUO393249 GEI393246:GEK393249 GOE393246:GOG393249 GYA393246:GYC393249 HHW393246:HHY393249 HRS393246:HRU393249 IBO393246:IBQ393249 ILK393246:ILM393249 IVG393246:IVI393249 JFC393246:JFE393249 JOY393246:JPA393249 JYU393246:JYW393249 KIQ393246:KIS393249 KSM393246:KSO393249 LCI393246:LCK393249 LME393246:LMG393249 LWA393246:LWC393249 MFW393246:MFY393249 MPS393246:MPU393249 MZO393246:MZQ393249 NJK393246:NJM393249 NTG393246:NTI393249 ODC393246:ODE393249 OMY393246:ONA393249 OWU393246:OWW393249 PGQ393246:PGS393249 PQM393246:PQO393249 QAI393246:QAK393249 QKE393246:QKG393249 QUA393246:QUC393249 RDW393246:RDY393249 RNS393246:RNU393249 RXO393246:RXQ393249 SHK393246:SHM393249 SRG393246:SRI393249 TBC393246:TBE393249 TKY393246:TLA393249 TUU393246:TUW393249 UEQ393246:UES393249 UOM393246:UOO393249 UYI393246:UYK393249 VIE393246:VIG393249 VSA393246:VSC393249 WBW393246:WBY393249 WLS393246:WLU393249 WVO393246:WVQ393249 G458782:I458785 JC458782:JE458785 SY458782:TA458785 ACU458782:ACW458785 AMQ458782:AMS458785 AWM458782:AWO458785 BGI458782:BGK458785 BQE458782:BQG458785 CAA458782:CAC458785 CJW458782:CJY458785 CTS458782:CTU458785 DDO458782:DDQ458785 DNK458782:DNM458785 DXG458782:DXI458785 EHC458782:EHE458785 EQY458782:ERA458785 FAU458782:FAW458785 FKQ458782:FKS458785 FUM458782:FUO458785 GEI458782:GEK458785 GOE458782:GOG458785 GYA458782:GYC458785 HHW458782:HHY458785 HRS458782:HRU458785 IBO458782:IBQ458785 ILK458782:ILM458785 IVG458782:IVI458785 JFC458782:JFE458785 JOY458782:JPA458785 JYU458782:JYW458785 KIQ458782:KIS458785 KSM458782:KSO458785 LCI458782:LCK458785 LME458782:LMG458785 LWA458782:LWC458785 MFW458782:MFY458785 MPS458782:MPU458785 MZO458782:MZQ458785 NJK458782:NJM458785 NTG458782:NTI458785 ODC458782:ODE458785 OMY458782:ONA458785 OWU458782:OWW458785 PGQ458782:PGS458785 PQM458782:PQO458785 QAI458782:QAK458785 QKE458782:QKG458785 QUA458782:QUC458785 RDW458782:RDY458785 RNS458782:RNU458785 RXO458782:RXQ458785 SHK458782:SHM458785 SRG458782:SRI458785 TBC458782:TBE458785 TKY458782:TLA458785 TUU458782:TUW458785 UEQ458782:UES458785 UOM458782:UOO458785 UYI458782:UYK458785 VIE458782:VIG458785 VSA458782:VSC458785 WBW458782:WBY458785 WLS458782:WLU458785 WVO458782:WVQ458785 G524318:I524321 JC524318:JE524321 SY524318:TA524321 ACU524318:ACW524321 AMQ524318:AMS524321 AWM524318:AWO524321 BGI524318:BGK524321 BQE524318:BQG524321 CAA524318:CAC524321 CJW524318:CJY524321 CTS524318:CTU524321 DDO524318:DDQ524321 DNK524318:DNM524321 DXG524318:DXI524321 EHC524318:EHE524321 EQY524318:ERA524321 FAU524318:FAW524321 FKQ524318:FKS524321 FUM524318:FUO524321 GEI524318:GEK524321 GOE524318:GOG524321 GYA524318:GYC524321 HHW524318:HHY524321 HRS524318:HRU524321 IBO524318:IBQ524321 ILK524318:ILM524321 IVG524318:IVI524321 JFC524318:JFE524321 JOY524318:JPA524321 JYU524318:JYW524321 KIQ524318:KIS524321 KSM524318:KSO524321 LCI524318:LCK524321 LME524318:LMG524321 LWA524318:LWC524321 MFW524318:MFY524321 MPS524318:MPU524321 MZO524318:MZQ524321 NJK524318:NJM524321 NTG524318:NTI524321 ODC524318:ODE524321 OMY524318:ONA524321 OWU524318:OWW524321 PGQ524318:PGS524321 PQM524318:PQO524321 QAI524318:QAK524321 QKE524318:QKG524321 QUA524318:QUC524321 RDW524318:RDY524321 RNS524318:RNU524321 RXO524318:RXQ524321 SHK524318:SHM524321 SRG524318:SRI524321 TBC524318:TBE524321 TKY524318:TLA524321 TUU524318:TUW524321 UEQ524318:UES524321 UOM524318:UOO524321 UYI524318:UYK524321 VIE524318:VIG524321 VSA524318:VSC524321 WBW524318:WBY524321 WLS524318:WLU524321 WVO524318:WVQ524321 G589854:I589857 JC589854:JE589857 SY589854:TA589857 ACU589854:ACW589857 AMQ589854:AMS589857 AWM589854:AWO589857 BGI589854:BGK589857 BQE589854:BQG589857 CAA589854:CAC589857 CJW589854:CJY589857 CTS589854:CTU589857 DDO589854:DDQ589857 DNK589854:DNM589857 DXG589854:DXI589857 EHC589854:EHE589857 EQY589854:ERA589857 FAU589854:FAW589857 FKQ589854:FKS589857 FUM589854:FUO589857 GEI589854:GEK589857 GOE589854:GOG589857 GYA589854:GYC589857 HHW589854:HHY589857 HRS589854:HRU589857 IBO589854:IBQ589857 ILK589854:ILM589857 IVG589854:IVI589857 JFC589854:JFE589857 JOY589854:JPA589857 JYU589854:JYW589857 KIQ589854:KIS589857 KSM589854:KSO589857 LCI589854:LCK589857 LME589854:LMG589857 LWA589854:LWC589857 MFW589854:MFY589857 MPS589854:MPU589857 MZO589854:MZQ589857 NJK589854:NJM589857 NTG589854:NTI589857 ODC589854:ODE589857 OMY589854:ONA589857 OWU589854:OWW589857 PGQ589854:PGS589857 PQM589854:PQO589857 QAI589854:QAK589857 QKE589854:QKG589857 QUA589854:QUC589857 RDW589854:RDY589857 RNS589854:RNU589857 RXO589854:RXQ589857 SHK589854:SHM589857 SRG589854:SRI589857 TBC589854:TBE589857 TKY589854:TLA589857 TUU589854:TUW589857 UEQ589854:UES589857 UOM589854:UOO589857 UYI589854:UYK589857 VIE589854:VIG589857 VSA589854:VSC589857 WBW589854:WBY589857 WLS589854:WLU589857 WVO589854:WVQ589857 G655390:I655393 JC655390:JE655393 SY655390:TA655393 ACU655390:ACW655393 AMQ655390:AMS655393 AWM655390:AWO655393 BGI655390:BGK655393 BQE655390:BQG655393 CAA655390:CAC655393 CJW655390:CJY655393 CTS655390:CTU655393 DDO655390:DDQ655393 DNK655390:DNM655393 DXG655390:DXI655393 EHC655390:EHE655393 EQY655390:ERA655393 FAU655390:FAW655393 FKQ655390:FKS655393 FUM655390:FUO655393 GEI655390:GEK655393 GOE655390:GOG655393 GYA655390:GYC655393 HHW655390:HHY655393 HRS655390:HRU655393 IBO655390:IBQ655393 ILK655390:ILM655393 IVG655390:IVI655393 JFC655390:JFE655393 JOY655390:JPA655393 JYU655390:JYW655393 KIQ655390:KIS655393 KSM655390:KSO655393 LCI655390:LCK655393 LME655390:LMG655393 LWA655390:LWC655393 MFW655390:MFY655393 MPS655390:MPU655393 MZO655390:MZQ655393 NJK655390:NJM655393 NTG655390:NTI655393 ODC655390:ODE655393 OMY655390:ONA655393 OWU655390:OWW655393 PGQ655390:PGS655393 PQM655390:PQO655393 QAI655390:QAK655393 QKE655390:QKG655393 QUA655390:QUC655393 RDW655390:RDY655393 RNS655390:RNU655393 RXO655390:RXQ655393 SHK655390:SHM655393 SRG655390:SRI655393 TBC655390:TBE655393 TKY655390:TLA655393 TUU655390:TUW655393 UEQ655390:UES655393 UOM655390:UOO655393 UYI655390:UYK655393 VIE655390:VIG655393 VSA655390:VSC655393 WBW655390:WBY655393 WLS655390:WLU655393 WVO655390:WVQ655393 G720926:I720929 JC720926:JE720929 SY720926:TA720929 ACU720926:ACW720929 AMQ720926:AMS720929 AWM720926:AWO720929 BGI720926:BGK720929 BQE720926:BQG720929 CAA720926:CAC720929 CJW720926:CJY720929 CTS720926:CTU720929 DDO720926:DDQ720929 DNK720926:DNM720929 DXG720926:DXI720929 EHC720926:EHE720929 EQY720926:ERA720929 FAU720926:FAW720929 FKQ720926:FKS720929 FUM720926:FUO720929 GEI720926:GEK720929 GOE720926:GOG720929 GYA720926:GYC720929 HHW720926:HHY720929 HRS720926:HRU720929 IBO720926:IBQ720929 ILK720926:ILM720929 IVG720926:IVI720929 JFC720926:JFE720929 JOY720926:JPA720929 JYU720926:JYW720929 KIQ720926:KIS720929 KSM720926:KSO720929 LCI720926:LCK720929 LME720926:LMG720929 LWA720926:LWC720929 MFW720926:MFY720929 MPS720926:MPU720929 MZO720926:MZQ720929 NJK720926:NJM720929 NTG720926:NTI720929 ODC720926:ODE720929 OMY720926:ONA720929 OWU720926:OWW720929 PGQ720926:PGS720929 PQM720926:PQO720929 QAI720926:QAK720929 QKE720926:QKG720929 QUA720926:QUC720929 RDW720926:RDY720929 RNS720926:RNU720929 RXO720926:RXQ720929 SHK720926:SHM720929 SRG720926:SRI720929 TBC720926:TBE720929 TKY720926:TLA720929 TUU720926:TUW720929 UEQ720926:UES720929 UOM720926:UOO720929 UYI720926:UYK720929 VIE720926:VIG720929 VSA720926:VSC720929 WBW720926:WBY720929 WLS720926:WLU720929 WVO720926:WVQ720929 G786462:I786465 JC786462:JE786465 SY786462:TA786465 ACU786462:ACW786465 AMQ786462:AMS786465 AWM786462:AWO786465 BGI786462:BGK786465 BQE786462:BQG786465 CAA786462:CAC786465 CJW786462:CJY786465 CTS786462:CTU786465 DDO786462:DDQ786465 DNK786462:DNM786465 DXG786462:DXI786465 EHC786462:EHE786465 EQY786462:ERA786465 FAU786462:FAW786465 FKQ786462:FKS786465 FUM786462:FUO786465 GEI786462:GEK786465 GOE786462:GOG786465 GYA786462:GYC786465 HHW786462:HHY786465 HRS786462:HRU786465 IBO786462:IBQ786465 ILK786462:ILM786465 IVG786462:IVI786465 JFC786462:JFE786465 JOY786462:JPA786465 JYU786462:JYW786465 KIQ786462:KIS786465 KSM786462:KSO786465 LCI786462:LCK786465 LME786462:LMG786465 LWA786462:LWC786465 MFW786462:MFY786465 MPS786462:MPU786465 MZO786462:MZQ786465 NJK786462:NJM786465 NTG786462:NTI786465 ODC786462:ODE786465 OMY786462:ONA786465 OWU786462:OWW786465 PGQ786462:PGS786465 PQM786462:PQO786465 QAI786462:QAK786465 QKE786462:QKG786465 QUA786462:QUC786465 RDW786462:RDY786465 RNS786462:RNU786465 RXO786462:RXQ786465 SHK786462:SHM786465 SRG786462:SRI786465 TBC786462:TBE786465 TKY786462:TLA786465 TUU786462:TUW786465 UEQ786462:UES786465 UOM786462:UOO786465 UYI786462:UYK786465 VIE786462:VIG786465 VSA786462:VSC786465 WBW786462:WBY786465 WLS786462:WLU786465 WVO786462:WVQ786465 G851998:I852001 JC851998:JE852001 SY851998:TA852001 ACU851998:ACW852001 AMQ851998:AMS852001 AWM851998:AWO852001 BGI851998:BGK852001 BQE851998:BQG852001 CAA851998:CAC852001 CJW851998:CJY852001 CTS851998:CTU852001 DDO851998:DDQ852001 DNK851998:DNM852001 DXG851998:DXI852001 EHC851998:EHE852001 EQY851998:ERA852001 FAU851998:FAW852001 FKQ851998:FKS852001 FUM851998:FUO852001 GEI851998:GEK852001 GOE851998:GOG852001 GYA851998:GYC852001 HHW851998:HHY852001 HRS851998:HRU852001 IBO851998:IBQ852001 ILK851998:ILM852001 IVG851998:IVI852001 JFC851998:JFE852001 JOY851998:JPA852001 JYU851998:JYW852001 KIQ851998:KIS852001 KSM851998:KSO852001 LCI851998:LCK852001 LME851998:LMG852001 LWA851998:LWC852001 MFW851998:MFY852001 MPS851998:MPU852001 MZO851998:MZQ852001 NJK851998:NJM852001 NTG851998:NTI852001 ODC851998:ODE852001 OMY851998:ONA852001 OWU851998:OWW852001 PGQ851998:PGS852001 PQM851998:PQO852001 QAI851998:QAK852001 QKE851998:QKG852001 QUA851998:QUC852001 RDW851998:RDY852001 RNS851998:RNU852001 RXO851998:RXQ852001 SHK851998:SHM852001 SRG851998:SRI852001 TBC851998:TBE852001 TKY851998:TLA852001 TUU851998:TUW852001 UEQ851998:UES852001 UOM851998:UOO852001 UYI851998:UYK852001 VIE851998:VIG852001 VSA851998:VSC852001 WBW851998:WBY852001 WLS851998:WLU852001 WVO851998:WVQ852001 G917534:I917537 JC917534:JE917537 SY917534:TA917537 ACU917534:ACW917537 AMQ917534:AMS917537 AWM917534:AWO917537 BGI917534:BGK917537 BQE917534:BQG917537 CAA917534:CAC917537 CJW917534:CJY917537 CTS917534:CTU917537 DDO917534:DDQ917537 DNK917534:DNM917537 DXG917534:DXI917537 EHC917534:EHE917537 EQY917534:ERA917537 FAU917534:FAW917537 FKQ917534:FKS917537 FUM917534:FUO917537 GEI917534:GEK917537 GOE917534:GOG917537 GYA917534:GYC917537 HHW917534:HHY917537 HRS917534:HRU917537 IBO917534:IBQ917537 ILK917534:ILM917537 IVG917534:IVI917537 JFC917534:JFE917537 JOY917534:JPA917537 JYU917534:JYW917537 KIQ917534:KIS917537 KSM917534:KSO917537 LCI917534:LCK917537 LME917534:LMG917537 LWA917534:LWC917537 MFW917534:MFY917537 MPS917534:MPU917537 MZO917534:MZQ917537 NJK917534:NJM917537 NTG917534:NTI917537 ODC917534:ODE917537 OMY917534:ONA917537 OWU917534:OWW917537 PGQ917534:PGS917537 PQM917534:PQO917537 QAI917534:QAK917537 QKE917534:QKG917537 QUA917534:QUC917537 RDW917534:RDY917537 RNS917534:RNU917537 RXO917534:RXQ917537 SHK917534:SHM917537 SRG917534:SRI917537 TBC917534:TBE917537 TKY917534:TLA917537 TUU917534:TUW917537 UEQ917534:UES917537 UOM917534:UOO917537 UYI917534:UYK917537 VIE917534:VIG917537 VSA917534:VSC917537 WBW917534:WBY917537 WLS917534:WLU917537 WVO917534:WVQ917537 G983070:I983073 JC983070:JE983073 SY983070:TA983073 ACU983070:ACW983073 AMQ983070:AMS983073 AWM983070:AWO983073 BGI983070:BGK983073 BQE983070:BQG983073 CAA983070:CAC983073 CJW983070:CJY983073 CTS983070:CTU983073 DDO983070:DDQ983073 DNK983070:DNM983073 DXG983070:DXI983073 EHC983070:EHE983073 EQY983070:ERA983073 FAU983070:FAW983073 FKQ983070:FKS983073 FUM983070:FUO983073 GEI983070:GEK983073 GOE983070:GOG983073 GYA983070:GYC983073 HHW983070:HHY983073 HRS983070:HRU983073 IBO983070:IBQ983073 ILK983070:ILM983073 IVG983070:IVI983073 JFC983070:JFE983073 JOY983070:JPA983073 JYU983070:JYW983073 KIQ983070:KIS983073 KSM983070:KSO983073 LCI983070:LCK983073 LME983070:LMG983073 LWA983070:LWC983073 MFW983070:MFY983073 MPS983070:MPU983073 MZO983070:MZQ983073 NJK983070:NJM983073 NTG983070:NTI983073 ODC983070:ODE983073 OMY983070:ONA983073 OWU983070:OWW983073 PGQ983070:PGS983073 PQM983070:PQO983073 QAI983070:QAK983073 QKE983070:QKG983073 QUA983070:QUC983073 RDW983070:RDY983073 RNS983070:RNU983073 RXO983070:RXQ983073 SHK983070:SHM983073 SRG983070:SRI983073 TBC983070:TBE983073 TKY983070:TLA983073 TUU983070:TUW983073 UEQ983070:UES983073 UOM983070:UOO983073 UYI983070:UYK983073 VIE983070:VIG983073 VSA983070:VSC983073 WBW983070:WBY983073 WLS983070:WLU983073 WVO983070:WVQ983073 WVO32:WVQ33 WLS32:WLU33 WBW32:WBY33 VSA32:VSC33 VIE32:VIG33 UYI32:UYK33 UOM32:UOO33 UEQ32:UES33 TUU32:TUW33 TKY32:TLA33 TBC32:TBE33 SRG32:SRI33 SHK32:SHM33 RXO32:RXQ33 RNS32:RNU33 RDW32:RDY33 QUA32:QUC33 QKE32:QKG33 QAI32:QAK33 PQM32:PQO33 PGQ32:PGS33 OWU32:OWW33 OMY32:ONA33 ODC32:ODE33 NTG32:NTI33 NJK32:NJM33 MZO32:MZQ33 MPS32:MPU33 MFW32:MFY33 LWA32:LWC33 LME32:LMG33 LCI32:LCK33 KSM32:KSO33 KIQ32:KIS33 JYU32:JYW33 JOY32:JPA33 JFC32:JFE33 IVG32:IVI33 ILK32:ILM33 IBO32:IBQ33 HRS32:HRU33 HHW32:HHY33 GYA32:GYC33 GOE32:GOG33 GEI32:GEK33 FUM32:FUO33 FKQ32:FKS33 FAU32:FAW33 EQY32:ERA33 EHC32:EHE33 DXG32:DXI33 DNK32:DNM33 DDO32:DDQ33 CTS32:CTU33 CJW32:CJY33 CAA32:CAC33 BQE32:BQG33 BGI32:BGK33 AWM32:AWO33 AMQ32:AMS33 ACU32:ACW33 SY32:TA33 JC32:JE33 G32:I33 JC24:JE25 SY24:TA25 ACU24:ACW25 AMQ24:AMS25 AWM24:AWO25 BGI24:BGK25 BQE24:BQG25 CAA24:CAC25 CJW24:CJY25 CTS24:CTU25 DDO24:DDQ25 DNK24:DNM25 DXG24:DXI25 EHC24:EHE25 EQY24:ERA25 FAU24:FAW25 FKQ24:FKS25 FUM24:FUO25 GEI24:GEK25 GOE24:GOG25 GYA24:GYC25 HHW24:HHY25 HRS24:HRU25 IBO24:IBQ25 ILK24:ILM25 IVG24:IVI25 JFC24:JFE25 JOY24:JPA25 JYU24:JYW25 KIQ24:KIS25 KSM24:KSO25 LCI24:LCK25 LME24:LMG25 LWA24:LWC25 MFW24:MFY25 MPS24:MPU25 MZO24:MZQ25 NJK24:NJM25 NTG24:NTI25 ODC24:ODE25 OMY24:ONA25 OWU24:OWW25 PGQ24:PGS25 PQM24:PQO25 QAI24:QAK25 QKE24:QKG25 QUA24:QUC25 RDW24:RDY25 RNS24:RNU25 RXO24:RXQ25 SHK24:SHM25 SRG24:SRI25 TBC24:TBE25 TKY24:TLA25 TUU24:TUW25 UEQ24:UES25 UOM24:UOO25 UYI24:UYK25 VIE24:VIG25 VSA24:VSC25 WBW24:WBY25 WLS24:WLU25 WVO24:WVQ25" xr:uid="{E8D71AE4-EA40-48CE-9DAA-56194B72A998}"/>
  </dataValidations>
  <pageMargins left="0.70866141732283472" right="0.70866141732283472" top="0.74803149606299213" bottom="0.74803149606299213" header="0.31496062992125984" footer="0.31496062992125984"/>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71857-0835-46A2-A20A-E6470FA67C9C}">
  <sheetPr>
    <pageSetUpPr fitToPage="1"/>
  </sheetPr>
  <dimension ref="B1:Y35"/>
  <sheetViews>
    <sheetView topLeftCell="A5" zoomScale="90" zoomScaleNormal="90" zoomScaleSheetLayoutView="100" workbookViewId="0">
      <selection activeCell="K23" sqref="K23:Q26"/>
    </sheetView>
  </sheetViews>
  <sheetFormatPr defaultRowHeight="14.4"/>
  <cols>
    <col min="1" max="1" width="1.3984375" style="13" customWidth="1"/>
    <col min="2" max="2" width="5.8984375" style="13" customWidth="1"/>
    <col min="3" max="3" width="5.69921875" style="13" customWidth="1"/>
    <col min="4" max="4" width="13.19921875" style="13" customWidth="1"/>
    <col min="5" max="5" width="4.5" style="13" customWidth="1"/>
    <col min="6" max="6" width="11.59765625" style="13" customWidth="1"/>
    <col min="7" max="7" width="6.5" style="13" customWidth="1"/>
    <col min="8" max="8" width="6.69921875" style="13" customWidth="1"/>
    <col min="9" max="9" width="8.3984375" style="13" customWidth="1"/>
    <col min="10" max="10" width="3" style="13" customWidth="1"/>
    <col min="11" max="11" width="14.59765625" style="89" customWidth="1"/>
    <col min="12" max="12" width="7.09765625" style="89" customWidth="1"/>
    <col min="13" max="13" width="16.5" style="89" customWidth="1"/>
    <col min="14" max="14" width="6.3984375" style="89" customWidth="1"/>
    <col min="15" max="17" width="16.5" style="89" customWidth="1"/>
    <col min="18" max="257" width="9" style="13"/>
    <col min="258" max="258" width="5.8984375" style="13" customWidth="1"/>
    <col min="259" max="259" width="5.69921875" style="13" customWidth="1"/>
    <col min="260" max="260" width="13.19921875" style="13" customWidth="1"/>
    <col min="261" max="261" width="4.5" style="13" customWidth="1"/>
    <col min="262" max="262" width="11.59765625" style="13" customWidth="1"/>
    <col min="263" max="263" width="6.5" style="13" customWidth="1"/>
    <col min="264" max="264" width="6.69921875" style="13" customWidth="1"/>
    <col min="265" max="265" width="8.3984375" style="13" customWidth="1"/>
    <col min="266" max="266" width="3" style="13" customWidth="1"/>
    <col min="267" max="267" width="12" style="13" customWidth="1"/>
    <col min="268" max="268" width="7.09765625" style="13" customWidth="1"/>
    <col min="269" max="269" width="16.5" style="13" customWidth="1"/>
    <col min="270" max="270" width="6.3984375" style="13" customWidth="1"/>
    <col min="271" max="273" width="16.5" style="13" customWidth="1"/>
    <col min="274" max="513" width="9" style="13"/>
    <col min="514" max="514" width="5.8984375" style="13" customWidth="1"/>
    <col min="515" max="515" width="5.69921875" style="13" customWidth="1"/>
    <col min="516" max="516" width="13.19921875" style="13" customWidth="1"/>
    <col min="517" max="517" width="4.5" style="13" customWidth="1"/>
    <col min="518" max="518" width="11.59765625" style="13" customWidth="1"/>
    <col min="519" max="519" width="6.5" style="13" customWidth="1"/>
    <col min="520" max="520" width="6.69921875" style="13" customWidth="1"/>
    <col min="521" max="521" width="8.3984375" style="13" customWidth="1"/>
    <col min="522" max="522" width="3" style="13" customWidth="1"/>
    <col min="523" max="523" width="12" style="13" customWidth="1"/>
    <col min="524" max="524" width="7.09765625" style="13" customWidth="1"/>
    <col min="525" max="525" width="16.5" style="13" customWidth="1"/>
    <col min="526" max="526" width="6.3984375" style="13" customWidth="1"/>
    <col min="527" max="529" width="16.5" style="13" customWidth="1"/>
    <col min="530" max="769" width="9" style="13"/>
    <col min="770" max="770" width="5.8984375" style="13" customWidth="1"/>
    <col min="771" max="771" width="5.69921875" style="13" customWidth="1"/>
    <col min="772" max="772" width="13.19921875" style="13" customWidth="1"/>
    <col min="773" max="773" width="4.5" style="13" customWidth="1"/>
    <col min="774" max="774" width="11.59765625" style="13" customWidth="1"/>
    <col min="775" max="775" width="6.5" style="13" customWidth="1"/>
    <col min="776" max="776" width="6.69921875" style="13" customWidth="1"/>
    <col min="777" max="777" width="8.3984375" style="13" customWidth="1"/>
    <col min="778" max="778" width="3" style="13" customWidth="1"/>
    <col min="779" max="779" width="12" style="13" customWidth="1"/>
    <col min="780" max="780" width="7.09765625" style="13" customWidth="1"/>
    <col min="781" max="781" width="16.5" style="13" customWidth="1"/>
    <col min="782" max="782" width="6.3984375" style="13" customWidth="1"/>
    <col min="783" max="785" width="16.5" style="13" customWidth="1"/>
    <col min="786" max="1025" width="9" style="13"/>
    <col min="1026" max="1026" width="5.8984375" style="13" customWidth="1"/>
    <col min="1027" max="1027" width="5.69921875" style="13" customWidth="1"/>
    <col min="1028" max="1028" width="13.19921875" style="13" customWidth="1"/>
    <col min="1029" max="1029" width="4.5" style="13" customWidth="1"/>
    <col min="1030" max="1030" width="11.59765625" style="13" customWidth="1"/>
    <col min="1031" max="1031" width="6.5" style="13" customWidth="1"/>
    <col min="1032" max="1032" width="6.69921875" style="13" customWidth="1"/>
    <col min="1033" max="1033" width="8.3984375" style="13" customWidth="1"/>
    <col min="1034" max="1034" width="3" style="13" customWidth="1"/>
    <col min="1035" max="1035" width="12" style="13" customWidth="1"/>
    <col min="1036" max="1036" width="7.09765625" style="13" customWidth="1"/>
    <col min="1037" max="1037" width="16.5" style="13" customWidth="1"/>
    <col min="1038" max="1038" width="6.3984375" style="13" customWidth="1"/>
    <col min="1039" max="1041" width="16.5" style="13" customWidth="1"/>
    <col min="1042" max="1281" width="9" style="13"/>
    <col min="1282" max="1282" width="5.8984375" style="13" customWidth="1"/>
    <col min="1283" max="1283" width="5.69921875" style="13" customWidth="1"/>
    <col min="1284" max="1284" width="13.19921875" style="13" customWidth="1"/>
    <col min="1285" max="1285" width="4.5" style="13" customWidth="1"/>
    <col min="1286" max="1286" width="11.59765625" style="13" customWidth="1"/>
    <col min="1287" max="1287" width="6.5" style="13" customWidth="1"/>
    <col min="1288" max="1288" width="6.69921875" style="13" customWidth="1"/>
    <col min="1289" max="1289" width="8.3984375" style="13" customWidth="1"/>
    <col min="1290" max="1290" width="3" style="13" customWidth="1"/>
    <col min="1291" max="1291" width="12" style="13" customWidth="1"/>
    <col min="1292" max="1292" width="7.09765625" style="13" customWidth="1"/>
    <col min="1293" max="1293" width="16.5" style="13" customWidth="1"/>
    <col min="1294" max="1294" width="6.3984375" style="13" customWidth="1"/>
    <col min="1295" max="1297" width="16.5" style="13" customWidth="1"/>
    <col min="1298" max="1537" width="9" style="13"/>
    <col min="1538" max="1538" width="5.8984375" style="13" customWidth="1"/>
    <col min="1539" max="1539" width="5.69921875" style="13" customWidth="1"/>
    <col min="1540" max="1540" width="13.19921875" style="13" customWidth="1"/>
    <col min="1541" max="1541" width="4.5" style="13" customWidth="1"/>
    <col min="1542" max="1542" width="11.59765625" style="13" customWidth="1"/>
    <col min="1543" max="1543" width="6.5" style="13" customWidth="1"/>
    <col min="1544" max="1544" width="6.69921875" style="13" customWidth="1"/>
    <col min="1545" max="1545" width="8.3984375" style="13" customWidth="1"/>
    <col min="1546" max="1546" width="3" style="13" customWidth="1"/>
    <col min="1547" max="1547" width="12" style="13" customWidth="1"/>
    <col min="1548" max="1548" width="7.09765625" style="13" customWidth="1"/>
    <col min="1549" max="1549" width="16.5" style="13" customWidth="1"/>
    <col min="1550" max="1550" width="6.3984375" style="13" customWidth="1"/>
    <col min="1551" max="1553" width="16.5" style="13" customWidth="1"/>
    <col min="1554" max="1793" width="9" style="13"/>
    <col min="1794" max="1794" width="5.8984375" style="13" customWidth="1"/>
    <col min="1795" max="1795" width="5.69921875" style="13" customWidth="1"/>
    <col min="1796" max="1796" width="13.19921875" style="13" customWidth="1"/>
    <col min="1797" max="1797" width="4.5" style="13" customWidth="1"/>
    <col min="1798" max="1798" width="11.59765625" style="13" customWidth="1"/>
    <col min="1799" max="1799" width="6.5" style="13" customWidth="1"/>
    <col min="1800" max="1800" width="6.69921875" style="13" customWidth="1"/>
    <col min="1801" max="1801" width="8.3984375" style="13" customWidth="1"/>
    <col min="1802" max="1802" width="3" style="13" customWidth="1"/>
    <col min="1803" max="1803" width="12" style="13" customWidth="1"/>
    <col min="1804" max="1804" width="7.09765625" style="13" customWidth="1"/>
    <col min="1805" max="1805" width="16.5" style="13" customWidth="1"/>
    <col min="1806" max="1806" width="6.3984375" style="13" customWidth="1"/>
    <col min="1807" max="1809" width="16.5" style="13" customWidth="1"/>
    <col min="1810" max="2049" width="9" style="13"/>
    <col min="2050" max="2050" width="5.8984375" style="13" customWidth="1"/>
    <col min="2051" max="2051" width="5.69921875" style="13" customWidth="1"/>
    <col min="2052" max="2052" width="13.19921875" style="13" customWidth="1"/>
    <col min="2053" max="2053" width="4.5" style="13" customWidth="1"/>
    <col min="2054" max="2054" width="11.59765625" style="13" customWidth="1"/>
    <col min="2055" max="2055" width="6.5" style="13" customWidth="1"/>
    <col min="2056" max="2056" width="6.69921875" style="13" customWidth="1"/>
    <col min="2057" max="2057" width="8.3984375" style="13" customWidth="1"/>
    <col min="2058" max="2058" width="3" style="13" customWidth="1"/>
    <col min="2059" max="2059" width="12" style="13" customWidth="1"/>
    <col min="2060" max="2060" width="7.09765625" style="13" customWidth="1"/>
    <col min="2061" max="2061" width="16.5" style="13" customWidth="1"/>
    <col min="2062" max="2062" width="6.3984375" style="13" customWidth="1"/>
    <col min="2063" max="2065" width="16.5" style="13" customWidth="1"/>
    <col min="2066" max="2305" width="9" style="13"/>
    <col min="2306" max="2306" width="5.8984375" style="13" customWidth="1"/>
    <col min="2307" max="2307" width="5.69921875" style="13" customWidth="1"/>
    <col min="2308" max="2308" width="13.19921875" style="13" customWidth="1"/>
    <col min="2309" max="2309" width="4.5" style="13" customWidth="1"/>
    <col min="2310" max="2310" width="11.59765625" style="13" customWidth="1"/>
    <col min="2311" max="2311" width="6.5" style="13" customWidth="1"/>
    <col min="2312" max="2312" width="6.69921875" style="13" customWidth="1"/>
    <col min="2313" max="2313" width="8.3984375" style="13" customWidth="1"/>
    <col min="2314" max="2314" width="3" style="13" customWidth="1"/>
    <col min="2315" max="2315" width="12" style="13" customWidth="1"/>
    <col min="2316" max="2316" width="7.09765625" style="13" customWidth="1"/>
    <col min="2317" max="2317" width="16.5" style="13" customWidth="1"/>
    <col min="2318" max="2318" width="6.3984375" style="13" customWidth="1"/>
    <col min="2319" max="2321" width="16.5" style="13" customWidth="1"/>
    <col min="2322" max="2561" width="9" style="13"/>
    <col min="2562" max="2562" width="5.8984375" style="13" customWidth="1"/>
    <col min="2563" max="2563" width="5.69921875" style="13" customWidth="1"/>
    <col min="2564" max="2564" width="13.19921875" style="13" customWidth="1"/>
    <col min="2565" max="2565" width="4.5" style="13" customWidth="1"/>
    <col min="2566" max="2566" width="11.59765625" style="13" customWidth="1"/>
    <col min="2567" max="2567" width="6.5" style="13" customWidth="1"/>
    <col min="2568" max="2568" width="6.69921875" style="13" customWidth="1"/>
    <col min="2569" max="2569" width="8.3984375" style="13" customWidth="1"/>
    <col min="2570" max="2570" width="3" style="13" customWidth="1"/>
    <col min="2571" max="2571" width="12" style="13" customWidth="1"/>
    <col min="2572" max="2572" width="7.09765625" style="13" customWidth="1"/>
    <col min="2573" max="2573" width="16.5" style="13" customWidth="1"/>
    <col min="2574" max="2574" width="6.3984375" style="13" customWidth="1"/>
    <col min="2575" max="2577" width="16.5" style="13" customWidth="1"/>
    <col min="2578" max="2817" width="9" style="13"/>
    <col min="2818" max="2818" width="5.8984375" style="13" customWidth="1"/>
    <col min="2819" max="2819" width="5.69921875" style="13" customWidth="1"/>
    <col min="2820" max="2820" width="13.19921875" style="13" customWidth="1"/>
    <col min="2821" max="2821" width="4.5" style="13" customWidth="1"/>
    <col min="2822" max="2822" width="11.59765625" style="13" customWidth="1"/>
    <col min="2823" max="2823" width="6.5" style="13" customWidth="1"/>
    <col min="2824" max="2824" width="6.69921875" style="13" customWidth="1"/>
    <col min="2825" max="2825" width="8.3984375" style="13" customWidth="1"/>
    <col min="2826" max="2826" width="3" style="13" customWidth="1"/>
    <col min="2827" max="2827" width="12" style="13" customWidth="1"/>
    <col min="2828" max="2828" width="7.09765625" style="13" customWidth="1"/>
    <col min="2829" max="2829" width="16.5" style="13" customWidth="1"/>
    <col min="2830" max="2830" width="6.3984375" style="13" customWidth="1"/>
    <col min="2831" max="2833" width="16.5" style="13" customWidth="1"/>
    <col min="2834" max="3073" width="9" style="13"/>
    <col min="3074" max="3074" width="5.8984375" style="13" customWidth="1"/>
    <col min="3075" max="3075" width="5.69921875" style="13" customWidth="1"/>
    <col min="3076" max="3076" width="13.19921875" style="13" customWidth="1"/>
    <col min="3077" max="3077" width="4.5" style="13" customWidth="1"/>
    <col min="3078" max="3078" width="11.59765625" style="13" customWidth="1"/>
    <col min="3079" max="3079" width="6.5" style="13" customWidth="1"/>
    <col min="3080" max="3080" width="6.69921875" style="13" customWidth="1"/>
    <col min="3081" max="3081" width="8.3984375" style="13" customWidth="1"/>
    <col min="3082" max="3082" width="3" style="13" customWidth="1"/>
    <col min="3083" max="3083" width="12" style="13" customWidth="1"/>
    <col min="3084" max="3084" width="7.09765625" style="13" customWidth="1"/>
    <col min="3085" max="3085" width="16.5" style="13" customWidth="1"/>
    <col min="3086" max="3086" width="6.3984375" style="13" customWidth="1"/>
    <col min="3087" max="3089" width="16.5" style="13" customWidth="1"/>
    <col min="3090" max="3329" width="9" style="13"/>
    <col min="3330" max="3330" width="5.8984375" style="13" customWidth="1"/>
    <col min="3331" max="3331" width="5.69921875" style="13" customWidth="1"/>
    <col min="3332" max="3332" width="13.19921875" style="13" customWidth="1"/>
    <col min="3333" max="3333" width="4.5" style="13" customWidth="1"/>
    <col min="3334" max="3334" width="11.59765625" style="13" customWidth="1"/>
    <col min="3335" max="3335" width="6.5" style="13" customWidth="1"/>
    <col min="3336" max="3336" width="6.69921875" style="13" customWidth="1"/>
    <col min="3337" max="3337" width="8.3984375" style="13" customWidth="1"/>
    <col min="3338" max="3338" width="3" style="13" customWidth="1"/>
    <col min="3339" max="3339" width="12" style="13" customWidth="1"/>
    <col min="3340" max="3340" width="7.09765625" style="13" customWidth="1"/>
    <col min="3341" max="3341" width="16.5" style="13" customWidth="1"/>
    <col min="3342" max="3342" width="6.3984375" style="13" customWidth="1"/>
    <col min="3343" max="3345" width="16.5" style="13" customWidth="1"/>
    <col min="3346" max="3585" width="9" style="13"/>
    <col min="3586" max="3586" width="5.8984375" style="13" customWidth="1"/>
    <col min="3587" max="3587" width="5.69921875" style="13" customWidth="1"/>
    <col min="3588" max="3588" width="13.19921875" style="13" customWidth="1"/>
    <col min="3589" max="3589" width="4.5" style="13" customWidth="1"/>
    <col min="3590" max="3590" width="11.59765625" style="13" customWidth="1"/>
    <col min="3591" max="3591" width="6.5" style="13" customWidth="1"/>
    <col min="3592" max="3592" width="6.69921875" style="13" customWidth="1"/>
    <col min="3593" max="3593" width="8.3984375" style="13" customWidth="1"/>
    <col min="3594" max="3594" width="3" style="13" customWidth="1"/>
    <col min="3595" max="3595" width="12" style="13" customWidth="1"/>
    <col min="3596" max="3596" width="7.09765625" style="13" customWidth="1"/>
    <col min="3597" max="3597" width="16.5" style="13" customWidth="1"/>
    <col min="3598" max="3598" width="6.3984375" style="13" customWidth="1"/>
    <col min="3599" max="3601" width="16.5" style="13" customWidth="1"/>
    <col min="3602" max="3841" width="9" style="13"/>
    <col min="3842" max="3842" width="5.8984375" style="13" customWidth="1"/>
    <col min="3843" max="3843" width="5.69921875" style="13" customWidth="1"/>
    <col min="3844" max="3844" width="13.19921875" style="13" customWidth="1"/>
    <col min="3845" max="3845" width="4.5" style="13" customWidth="1"/>
    <col min="3846" max="3846" width="11.59765625" style="13" customWidth="1"/>
    <col min="3847" max="3847" width="6.5" style="13" customWidth="1"/>
    <col min="3848" max="3848" width="6.69921875" style="13" customWidth="1"/>
    <col min="3849" max="3849" width="8.3984375" style="13" customWidth="1"/>
    <col min="3850" max="3850" width="3" style="13" customWidth="1"/>
    <col min="3851" max="3851" width="12" style="13" customWidth="1"/>
    <col min="3852" max="3852" width="7.09765625" style="13" customWidth="1"/>
    <col min="3853" max="3853" width="16.5" style="13" customWidth="1"/>
    <col min="3854" max="3854" width="6.3984375" style="13" customWidth="1"/>
    <col min="3855" max="3857" width="16.5" style="13" customWidth="1"/>
    <col min="3858" max="4097" width="9" style="13"/>
    <col min="4098" max="4098" width="5.8984375" style="13" customWidth="1"/>
    <col min="4099" max="4099" width="5.69921875" style="13" customWidth="1"/>
    <col min="4100" max="4100" width="13.19921875" style="13" customWidth="1"/>
    <col min="4101" max="4101" width="4.5" style="13" customWidth="1"/>
    <col min="4102" max="4102" width="11.59765625" style="13" customWidth="1"/>
    <col min="4103" max="4103" width="6.5" style="13" customWidth="1"/>
    <col min="4104" max="4104" width="6.69921875" style="13" customWidth="1"/>
    <col min="4105" max="4105" width="8.3984375" style="13" customWidth="1"/>
    <col min="4106" max="4106" width="3" style="13" customWidth="1"/>
    <col min="4107" max="4107" width="12" style="13" customWidth="1"/>
    <col min="4108" max="4108" width="7.09765625" style="13" customWidth="1"/>
    <col min="4109" max="4109" width="16.5" style="13" customWidth="1"/>
    <col min="4110" max="4110" width="6.3984375" style="13" customWidth="1"/>
    <col min="4111" max="4113" width="16.5" style="13" customWidth="1"/>
    <col min="4114" max="4353" width="9" style="13"/>
    <col min="4354" max="4354" width="5.8984375" style="13" customWidth="1"/>
    <col min="4355" max="4355" width="5.69921875" style="13" customWidth="1"/>
    <col min="4356" max="4356" width="13.19921875" style="13" customWidth="1"/>
    <col min="4357" max="4357" width="4.5" style="13" customWidth="1"/>
    <col min="4358" max="4358" width="11.59765625" style="13" customWidth="1"/>
    <col min="4359" max="4359" width="6.5" style="13" customWidth="1"/>
    <col min="4360" max="4360" width="6.69921875" style="13" customWidth="1"/>
    <col min="4361" max="4361" width="8.3984375" style="13" customWidth="1"/>
    <col min="4362" max="4362" width="3" style="13" customWidth="1"/>
    <col min="4363" max="4363" width="12" style="13" customWidth="1"/>
    <col min="4364" max="4364" width="7.09765625" style="13" customWidth="1"/>
    <col min="4365" max="4365" width="16.5" style="13" customWidth="1"/>
    <col min="4366" max="4366" width="6.3984375" style="13" customWidth="1"/>
    <col min="4367" max="4369" width="16.5" style="13" customWidth="1"/>
    <col min="4370" max="4609" width="9" style="13"/>
    <col min="4610" max="4610" width="5.8984375" style="13" customWidth="1"/>
    <col min="4611" max="4611" width="5.69921875" style="13" customWidth="1"/>
    <col min="4612" max="4612" width="13.19921875" style="13" customWidth="1"/>
    <col min="4613" max="4613" width="4.5" style="13" customWidth="1"/>
    <col min="4614" max="4614" width="11.59765625" style="13" customWidth="1"/>
    <col min="4615" max="4615" width="6.5" style="13" customWidth="1"/>
    <col min="4616" max="4616" width="6.69921875" style="13" customWidth="1"/>
    <col min="4617" max="4617" width="8.3984375" style="13" customWidth="1"/>
    <col min="4618" max="4618" width="3" style="13" customWidth="1"/>
    <col min="4619" max="4619" width="12" style="13" customWidth="1"/>
    <col min="4620" max="4620" width="7.09765625" style="13" customWidth="1"/>
    <col min="4621" max="4621" width="16.5" style="13" customWidth="1"/>
    <col min="4622" max="4622" width="6.3984375" style="13" customWidth="1"/>
    <col min="4623" max="4625" width="16.5" style="13" customWidth="1"/>
    <col min="4626" max="4865" width="9" style="13"/>
    <col min="4866" max="4866" width="5.8984375" style="13" customWidth="1"/>
    <col min="4867" max="4867" width="5.69921875" style="13" customWidth="1"/>
    <col min="4868" max="4868" width="13.19921875" style="13" customWidth="1"/>
    <col min="4869" max="4869" width="4.5" style="13" customWidth="1"/>
    <col min="4870" max="4870" width="11.59765625" style="13" customWidth="1"/>
    <col min="4871" max="4871" width="6.5" style="13" customWidth="1"/>
    <col min="4872" max="4872" width="6.69921875" style="13" customWidth="1"/>
    <col min="4873" max="4873" width="8.3984375" style="13" customWidth="1"/>
    <col min="4874" max="4874" width="3" style="13" customWidth="1"/>
    <col min="4875" max="4875" width="12" style="13" customWidth="1"/>
    <col min="4876" max="4876" width="7.09765625" style="13" customWidth="1"/>
    <col min="4877" max="4877" width="16.5" style="13" customWidth="1"/>
    <col min="4878" max="4878" width="6.3984375" style="13" customWidth="1"/>
    <col min="4879" max="4881" width="16.5" style="13" customWidth="1"/>
    <col min="4882" max="5121" width="9" style="13"/>
    <col min="5122" max="5122" width="5.8984375" style="13" customWidth="1"/>
    <col min="5123" max="5123" width="5.69921875" style="13" customWidth="1"/>
    <col min="5124" max="5124" width="13.19921875" style="13" customWidth="1"/>
    <col min="5125" max="5125" width="4.5" style="13" customWidth="1"/>
    <col min="5126" max="5126" width="11.59765625" style="13" customWidth="1"/>
    <col min="5127" max="5127" width="6.5" style="13" customWidth="1"/>
    <col min="5128" max="5128" width="6.69921875" style="13" customWidth="1"/>
    <col min="5129" max="5129" width="8.3984375" style="13" customWidth="1"/>
    <col min="5130" max="5130" width="3" style="13" customWidth="1"/>
    <col min="5131" max="5131" width="12" style="13" customWidth="1"/>
    <col min="5132" max="5132" width="7.09765625" style="13" customWidth="1"/>
    <col min="5133" max="5133" width="16.5" style="13" customWidth="1"/>
    <col min="5134" max="5134" width="6.3984375" style="13" customWidth="1"/>
    <col min="5135" max="5137" width="16.5" style="13" customWidth="1"/>
    <col min="5138" max="5377" width="9" style="13"/>
    <col min="5378" max="5378" width="5.8984375" style="13" customWidth="1"/>
    <col min="5379" max="5379" width="5.69921875" style="13" customWidth="1"/>
    <col min="5380" max="5380" width="13.19921875" style="13" customWidth="1"/>
    <col min="5381" max="5381" width="4.5" style="13" customWidth="1"/>
    <col min="5382" max="5382" width="11.59765625" style="13" customWidth="1"/>
    <col min="5383" max="5383" width="6.5" style="13" customWidth="1"/>
    <col min="5384" max="5384" width="6.69921875" style="13" customWidth="1"/>
    <col min="5385" max="5385" width="8.3984375" style="13" customWidth="1"/>
    <col min="5386" max="5386" width="3" style="13" customWidth="1"/>
    <col min="5387" max="5387" width="12" style="13" customWidth="1"/>
    <col min="5388" max="5388" width="7.09765625" style="13" customWidth="1"/>
    <col min="5389" max="5389" width="16.5" style="13" customWidth="1"/>
    <col min="5390" max="5390" width="6.3984375" style="13" customWidth="1"/>
    <col min="5391" max="5393" width="16.5" style="13" customWidth="1"/>
    <col min="5394" max="5633" width="9" style="13"/>
    <col min="5634" max="5634" width="5.8984375" style="13" customWidth="1"/>
    <col min="5635" max="5635" width="5.69921875" style="13" customWidth="1"/>
    <col min="5636" max="5636" width="13.19921875" style="13" customWidth="1"/>
    <col min="5637" max="5637" width="4.5" style="13" customWidth="1"/>
    <col min="5638" max="5638" width="11.59765625" style="13" customWidth="1"/>
    <col min="5639" max="5639" width="6.5" style="13" customWidth="1"/>
    <col min="5640" max="5640" width="6.69921875" style="13" customWidth="1"/>
    <col min="5641" max="5641" width="8.3984375" style="13" customWidth="1"/>
    <col min="5642" max="5642" width="3" style="13" customWidth="1"/>
    <col min="5643" max="5643" width="12" style="13" customWidth="1"/>
    <col min="5644" max="5644" width="7.09765625" style="13" customWidth="1"/>
    <col min="5645" max="5645" width="16.5" style="13" customWidth="1"/>
    <col min="5646" max="5646" width="6.3984375" style="13" customWidth="1"/>
    <col min="5647" max="5649" width="16.5" style="13" customWidth="1"/>
    <col min="5650" max="5889" width="9" style="13"/>
    <col min="5890" max="5890" width="5.8984375" style="13" customWidth="1"/>
    <col min="5891" max="5891" width="5.69921875" style="13" customWidth="1"/>
    <col min="5892" max="5892" width="13.19921875" style="13" customWidth="1"/>
    <col min="5893" max="5893" width="4.5" style="13" customWidth="1"/>
    <col min="5894" max="5894" width="11.59765625" style="13" customWidth="1"/>
    <col min="5895" max="5895" width="6.5" style="13" customWidth="1"/>
    <col min="5896" max="5896" width="6.69921875" style="13" customWidth="1"/>
    <col min="5897" max="5897" width="8.3984375" style="13" customWidth="1"/>
    <col min="5898" max="5898" width="3" style="13" customWidth="1"/>
    <col min="5899" max="5899" width="12" style="13" customWidth="1"/>
    <col min="5900" max="5900" width="7.09765625" style="13" customWidth="1"/>
    <col min="5901" max="5901" width="16.5" style="13" customWidth="1"/>
    <col min="5902" max="5902" width="6.3984375" style="13" customWidth="1"/>
    <col min="5903" max="5905" width="16.5" style="13" customWidth="1"/>
    <col min="5906" max="6145" width="9" style="13"/>
    <col min="6146" max="6146" width="5.8984375" style="13" customWidth="1"/>
    <col min="6147" max="6147" width="5.69921875" style="13" customWidth="1"/>
    <col min="6148" max="6148" width="13.19921875" style="13" customWidth="1"/>
    <col min="6149" max="6149" width="4.5" style="13" customWidth="1"/>
    <col min="6150" max="6150" width="11.59765625" style="13" customWidth="1"/>
    <col min="6151" max="6151" width="6.5" style="13" customWidth="1"/>
    <col min="6152" max="6152" width="6.69921875" style="13" customWidth="1"/>
    <col min="6153" max="6153" width="8.3984375" style="13" customWidth="1"/>
    <col min="6154" max="6154" width="3" style="13" customWidth="1"/>
    <col min="6155" max="6155" width="12" style="13" customWidth="1"/>
    <col min="6156" max="6156" width="7.09765625" style="13" customWidth="1"/>
    <col min="6157" max="6157" width="16.5" style="13" customWidth="1"/>
    <col min="6158" max="6158" width="6.3984375" style="13" customWidth="1"/>
    <col min="6159" max="6161" width="16.5" style="13" customWidth="1"/>
    <col min="6162" max="6401" width="9" style="13"/>
    <col min="6402" max="6402" width="5.8984375" style="13" customWidth="1"/>
    <col min="6403" max="6403" width="5.69921875" style="13" customWidth="1"/>
    <col min="6404" max="6404" width="13.19921875" style="13" customWidth="1"/>
    <col min="6405" max="6405" width="4.5" style="13" customWidth="1"/>
    <col min="6406" max="6406" width="11.59765625" style="13" customWidth="1"/>
    <col min="6407" max="6407" width="6.5" style="13" customWidth="1"/>
    <col min="6408" max="6408" width="6.69921875" style="13" customWidth="1"/>
    <col min="6409" max="6409" width="8.3984375" style="13" customWidth="1"/>
    <col min="6410" max="6410" width="3" style="13" customWidth="1"/>
    <col min="6411" max="6411" width="12" style="13" customWidth="1"/>
    <col min="6412" max="6412" width="7.09765625" style="13" customWidth="1"/>
    <col min="6413" max="6413" width="16.5" style="13" customWidth="1"/>
    <col min="6414" max="6414" width="6.3984375" style="13" customWidth="1"/>
    <col min="6415" max="6417" width="16.5" style="13" customWidth="1"/>
    <col min="6418" max="6657" width="9" style="13"/>
    <col min="6658" max="6658" width="5.8984375" style="13" customWidth="1"/>
    <col min="6659" max="6659" width="5.69921875" style="13" customWidth="1"/>
    <col min="6660" max="6660" width="13.19921875" style="13" customWidth="1"/>
    <col min="6661" max="6661" width="4.5" style="13" customWidth="1"/>
    <col min="6662" max="6662" width="11.59765625" style="13" customWidth="1"/>
    <col min="6663" max="6663" width="6.5" style="13" customWidth="1"/>
    <col min="6664" max="6664" width="6.69921875" style="13" customWidth="1"/>
    <col min="6665" max="6665" width="8.3984375" style="13" customWidth="1"/>
    <col min="6666" max="6666" width="3" style="13" customWidth="1"/>
    <col min="6667" max="6667" width="12" style="13" customWidth="1"/>
    <col min="6668" max="6668" width="7.09765625" style="13" customWidth="1"/>
    <col min="6669" max="6669" width="16.5" style="13" customWidth="1"/>
    <col min="6670" max="6670" width="6.3984375" style="13" customWidth="1"/>
    <col min="6671" max="6673" width="16.5" style="13" customWidth="1"/>
    <col min="6674" max="6913" width="9" style="13"/>
    <col min="6914" max="6914" width="5.8984375" style="13" customWidth="1"/>
    <col min="6915" max="6915" width="5.69921875" style="13" customWidth="1"/>
    <col min="6916" max="6916" width="13.19921875" style="13" customWidth="1"/>
    <col min="6917" max="6917" width="4.5" style="13" customWidth="1"/>
    <col min="6918" max="6918" width="11.59765625" style="13" customWidth="1"/>
    <col min="6919" max="6919" width="6.5" style="13" customWidth="1"/>
    <col min="6920" max="6920" width="6.69921875" style="13" customWidth="1"/>
    <col min="6921" max="6921" width="8.3984375" style="13" customWidth="1"/>
    <col min="6922" max="6922" width="3" style="13" customWidth="1"/>
    <col min="6923" max="6923" width="12" style="13" customWidth="1"/>
    <col min="6924" max="6924" width="7.09765625" style="13" customWidth="1"/>
    <col min="6925" max="6925" width="16.5" style="13" customWidth="1"/>
    <col min="6926" max="6926" width="6.3984375" style="13" customWidth="1"/>
    <col min="6927" max="6929" width="16.5" style="13" customWidth="1"/>
    <col min="6930" max="7169" width="9" style="13"/>
    <col min="7170" max="7170" width="5.8984375" style="13" customWidth="1"/>
    <col min="7171" max="7171" width="5.69921875" style="13" customWidth="1"/>
    <col min="7172" max="7172" width="13.19921875" style="13" customWidth="1"/>
    <col min="7173" max="7173" width="4.5" style="13" customWidth="1"/>
    <col min="7174" max="7174" width="11.59765625" style="13" customWidth="1"/>
    <col min="7175" max="7175" width="6.5" style="13" customWidth="1"/>
    <col min="7176" max="7176" width="6.69921875" style="13" customWidth="1"/>
    <col min="7177" max="7177" width="8.3984375" style="13" customWidth="1"/>
    <col min="7178" max="7178" width="3" style="13" customWidth="1"/>
    <col min="7179" max="7179" width="12" style="13" customWidth="1"/>
    <col min="7180" max="7180" width="7.09765625" style="13" customWidth="1"/>
    <col min="7181" max="7181" width="16.5" style="13" customWidth="1"/>
    <col min="7182" max="7182" width="6.3984375" style="13" customWidth="1"/>
    <col min="7183" max="7185" width="16.5" style="13" customWidth="1"/>
    <col min="7186" max="7425" width="9" style="13"/>
    <col min="7426" max="7426" width="5.8984375" style="13" customWidth="1"/>
    <col min="7427" max="7427" width="5.69921875" style="13" customWidth="1"/>
    <col min="7428" max="7428" width="13.19921875" style="13" customWidth="1"/>
    <col min="7429" max="7429" width="4.5" style="13" customWidth="1"/>
    <col min="7430" max="7430" width="11.59765625" style="13" customWidth="1"/>
    <col min="7431" max="7431" width="6.5" style="13" customWidth="1"/>
    <col min="7432" max="7432" width="6.69921875" style="13" customWidth="1"/>
    <col min="7433" max="7433" width="8.3984375" style="13" customWidth="1"/>
    <col min="7434" max="7434" width="3" style="13" customWidth="1"/>
    <col min="7435" max="7435" width="12" style="13" customWidth="1"/>
    <col min="7436" max="7436" width="7.09765625" style="13" customWidth="1"/>
    <col min="7437" max="7437" width="16.5" style="13" customWidth="1"/>
    <col min="7438" max="7438" width="6.3984375" style="13" customWidth="1"/>
    <col min="7439" max="7441" width="16.5" style="13" customWidth="1"/>
    <col min="7442" max="7681" width="9" style="13"/>
    <col min="7682" max="7682" width="5.8984375" style="13" customWidth="1"/>
    <col min="7683" max="7683" width="5.69921875" style="13" customWidth="1"/>
    <col min="7684" max="7684" width="13.19921875" style="13" customWidth="1"/>
    <col min="7685" max="7685" width="4.5" style="13" customWidth="1"/>
    <col min="7686" max="7686" width="11.59765625" style="13" customWidth="1"/>
    <col min="7687" max="7687" width="6.5" style="13" customWidth="1"/>
    <col min="7688" max="7688" width="6.69921875" style="13" customWidth="1"/>
    <col min="7689" max="7689" width="8.3984375" style="13" customWidth="1"/>
    <col min="7690" max="7690" width="3" style="13" customWidth="1"/>
    <col min="7691" max="7691" width="12" style="13" customWidth="1"/>
    <col min="7692" max="7692" width="7.09765625" style="13" customWidth="1"/>
    <col min="7693" max="7693" width="16.5" style="13" customWidth="1"/>
    <col min="7694" max="7694" width="6.3984375" style="13" customWidth="1"/>
    <col min="7695" max="7697" width="16.5" style="13" customWidth="1"/>
    <col min="7698" max="7937" width="9" style="13"/>
    <col min="7938" max="7938" width="5.8984375" style="13" customWidth="1"/>
    <col min="7939" max="7939" width="5.69921875" style="13" customWidth="1"/>
    <col min="7940" max="7940" width="13.19921875" style="13" customWidth="1"/>
    <col min="7941" max="7941" width="4.5" style="13" customWidth="1"/>
    <col min="7942" max="7942" width="11.59765625" style="13" customWidth="1"/>
    <col min="7943" max="7943" width="6.5" style="13" customWidth="1"/>
    <col min="7944" max="7944" width="6.69921875" style="13" customWidth="1"/>
    <col min="7945" max="7945" width="8.3984375" style="13" customWidth="1"/>
    <col min="7946" max="7946" width="3" style="13" customWidth="1"/>
    <col min="7947" max="7947" width="12" style="13" customWidth="1"/>
    <col min="7948" max="7948" width="7.09765625" style="13" customWidth="1"/>
    <col min="7949" max="7949" width="16.5" style="13" customWidth="1"/>
    <col min="7950" max="7950" width="6.3984375" style="13" customWidth="1"/>
    <col min="7951" max="7953" width="16.5" style="13" customWidth="1"/>
    <col min="7954" max="8193" width="9" style="13"/>
    <col min="8194" max="8194" width="5.8984375" style="13" customWidth="1"/>
    <col min="8195" max="8195" width="5.69921875" style="13" customWidth="1"/>
    <col min="8196" max="8196" width="13.19921875" style="13" customWidth="1"/>
    <col min="8197" max="8197" width="4.5" style="13" customWidth="1"/>
    <col min="8198" max="8198" width="11.59765625" style="13" customWidth="1"/>
    <col min="8199" max="8199" width="6.5" style="13" customWidth="1"/>
    <col min="8200" max="8200" width="6.69921875" style="13" customWidth="1"/>
    <col min="8201" max="8201" width="8.3984375" style="13" customWidth="1"/>
    <col min="8202" max="8202" width="3" style="13" customWidth="1"/>
    <col min="8203" max="8203" width="12" style="13" customWidth="1"/>
    <col min="8204" max="8204" width="7.09765625" style="13" customWidth="1"/>
    <col min="8205" max="8205" width="16.5" style="13" customWidth="1"/>
    <col min="8206" max="8206" width="6.3984375" style="13" customWidth="1"/>
    <col min="8207" max="8209" width="16.5" style="13" customWidth="1"/>
    <col min="8210" max="8449" width="9" style="13"/>
    <col min="8450" max="8450" width="5.8984375" style="13" customWidth="1"/>
    <col min="8451" max="8451" width="5.69921875" style="13" customWidth="1"/>
    <col min="8452" max="8452" width="13.19921875" style="13" customWidth="1"/>
    <col min="8453" max="8453" width="4.5" style="13" customWidth="1"/>
    <col min="8454" max="8454" width="11.59765625" style="13" customWidth="1"/>
    <col min="8455" max="8455" width="6.5" style="13" customWidth="1"/>
    <col min="8456" max="8456" width="6.69921875" style="13" customWidth="1"/>
    <col min="8457" max="8457" width="8.3984375" style="13" customWidth="1"/>
    <col min="8458" max="8458" width="3" style="13" customWidth="1"/>
    <col min="8459" max="8459" width="12" style="13" customWidth="1"/>
    <col min="8460" max="8460" width="7.09765625" style="13" customWidth="1"/>
    <col min="8461" max="8461" width="16.5" style="13" customWidth="1"/>
    <col min="8462" max="8462" width="6.3984375" style="13" customWidth="1"/>
    <col min="8463" max="8465" width="16.5" style="13" customWidth="1"/>
    <col min="8466" max="8705" width="9" style="13"/>
    <col min="8706" max="8706" width="5.8984375" style="13" customWidth="1"/>
    <col min="8707" max="8707" width="5.69921875" style="13" customWidth="1"/>
    <col min="8708" max="8708" width="13.19921875" style="13" customWidth="1"/>
    <col min="8709" max="8709" width="4.5" style="13" customWidth="1"/>
    <col min="8710" max="8710" width="11.59765625" style="13" customWidth="1"/>
    <col min="8711" max="8711" width="6.5" style="13" customWidth="1"/>
    <col min="8712" max="8712" width="6.69921875" style="13" customWidth="1"/>
    <col min="8713" max="8713" width="8.3984375" style="13" customWidth="1"/>
    <col min="8714" max="8714" width="3" style="13" customWidth="1"/>
    <col min="8715" max="8715" width="12" style="13" customWidth="1"/>
    <col min="8716" max="8716" width="7.09765625" style="13" customWidth="1"/>
    <col min="8717" max="8717" width="16.5" style="13" customWidth="1"/>
    <col min="8718" max="8718" width="6.3984375" style="13" customWidth="1"/>
    <col min="8719" max="8721" width="16.5" style="13" customWidth="1"/>
    <col min="8722" max="8961" width="9" style="13"/>
    <col min="8962" max="8962" width="5.8984375" style="13" customWidth="1"/>
    <col min="8963" max="8963" width="5.69921875" style="13" customWidth="1"/>
    <col min="8964" max="8964" width="13.19921875" style="13" customWidth="1"/>
    <col min="8965" max="8965" width="4.5" style="13" customWidth="1"/>
    <col min="8966" max="8966" width="11.59765625" style="13" customWidth="1"/>
    <col min="8967" max="8967" width="6.5" style="13" customWidth="1"/>
    <col min="8968" max="8968" width="6.69921875" style="13" customWidth="1"/>
    <col min="8969" max="8969" width="8.3984375" style="13" customWidth="1"/>
    <col min="8970" max="8970" width="3" style="13" customWidth="1"/>
    <col min="8971" max="8971" width="12" style="13" customWidth="1"/>
    <col min="8972" max="8972" width="7.09765625" style="13" customWidth="1"/>
    <col min="8973" max="8973" width="16.5" style="13" customWidth="1"/>
    <col min="8974" max="8974" width="6.3984375" style="13" customWidth="1"/>
    <col min="8975" max="8977" width="16.5" style="13" customWidth="1"/>
    <col min="8978" max="9217" width="9" style="13"/>
    <col min="9218" max="9218" width="5.8984375" style="13" customWidth="1"/>
    <col min="9219" max="9219" width="5.69921875" style="13" customWidth="1"/>
    <col min="9220" max="9220" width="13.19921875" style="13" customWidth="1"/>
    <col min="9221" max="9221" width="4.5" style="13" customWidth="1"/>
    <col min="9222" max="9222" width="11.59765625" style="13" customWidth="1"/>
    <col min="9223" max="9223" width="6.5" style="13" customWidth="1"/>
    <col min="9224" max="9224" width="6.69921875" style="13" customWidth="1"/>
    <col min="9225" max="9225" width="8.3984375" style="13" customWidth="1"/>
    <col min="9226" max="9226" width="3" style="13" customWidth="1"/>
    <col min="9227" max="9227" width="12" style="13" customWidth="1"/>
    <col min="9228" max="9228" width="7.09765625" style="13" customWidth="1"/>
    <col min="9229" max="9229" width="16.5" style="13" customWidth="1"/>
    <col min="9230" max="9230" width="6.3984375" style="13" customWidth="1"/>
    <col min="9231" max="9233" width="16.5" style="13" customWidth="1"/>
    <col min="9234" max="9473" width="9" style="13"/>
    <col min="9474" max="9474" width="5.8984375" style="13" customWidth="1"/>
    <col min="9475" max="9475" width="5.69921875" style="13" customWidth="1"/>
    <col min="9476" max="9476" width="13.19921875" style="13" customWidth="1"/>
    <col min="9477" max="9477" width="4.5" style="13" customWidth="1"/>
    <col min="9478" max="9478" width="11.59765625" style="13" customWidth="1"/>
    <col min="9479" max="9479" width="6.5" style="13" customWidth="1"/>
    <col min="9480" max="9480" width="6.69921875" style="13" customWidth="1"/>
    <col min="9481" max="9481" width="8.3984375" style="13" customWidth="1"/>
    <col min="9482" max="9482" width="3" style="13" customWidth="1"/>
    <col min="9483" max="9483" width="12" style="13" customWidth="1"/>
    <col min="9484" max="9484" width="7.09765625" style="13" customWidth="1"/>
    <col min="9485" max="9485" width="16.5" style="13" customWidth="1"/>
    <col min="9486" max="9486" width="6.3984375" style="13" customWidth="1"/>
    <col min="9487" max="9489" width="16.5" style="13" customWidth="1"/>
    <col min="9490" max="9729" width="9" style="13"/>
    <col min="9730" max="9730" width="5.8984375" style="13" customWidth="1"/>
    <col min="9731" max="9731" width="5.69921875" style="13" customWidth="1"/>
    <col min="9732" max="9732" width="13.19921875" style="13" customWidth="1"/>
    <col min="9733" max="9733" width="4.5" style="13" customWidth="1"/>
    <col min="9734" max="9734" width="11.59765625" style="13" customWidth="1"/>
    <col min="9735" max="9735" width="6.5" style="13" customWidth="1"/>
    <col min="9736" max="9736" width="6.69921875" style="13" customWidth="1"/>
    <col min="9737" max="9737" width="8.3984375" style="13" customWidth="1"/>
    <col min="9738" max="9738" width="3" style="13" customWidth="1"/>
    <col min="9739" max="9739" width="12" style="13" customWidth="1"/>
    <col min="9740" max="9740" width="7.09765625" style="13" customWidth="1"/>
    <col min="9741" max="9741" width="16.5" style="13" customWidth="1"/>
    <col min="9742" max="9742" width="6.3984375" style="13" customWidth="1"/>
    <col min="9743" max="9745" width="16.5" style="13" customWidth="1"/>
    <col min="9746" max="9985" width="9" style="13"/>
    <col min="9986" max="9986" width="5.8984375" style="13" customWidth="1"/>
    <col min="9987" max="9987" width="5.69921875" style="13" customWidth="1"/>
    <col min="9988" max="9988" width="13.19921875" style="13" customWidth="1"/>
    <col min="9989" max="9989" width="4.5" style="13" customWidth="1"/>
    <col min="9990" max="9990" width="11.59765625" style="13" customWidth="1"/>
    <col min="9991" max="9991" width="6.5" style="13" customWidth="1"/>
    <col min="9992" max="9992" width="6.69921875" style="13" customWidth="1"/>
    <col min="9993" max="9993" width="8.3984375" style="13" customWidth="1"/>
    <col min="9994" max="9994" width="3" style="13" customWidth="1"/>
    <col min="9995" max="9995" width="12" style="13" customWidth="1"/>
    <col min="9996" max="9996" width="7.09765625" style="13" customWidth="1"/>
    <col min="9997" max="9997" width="16.5" style="13" customWidth="1"/>
    <col min="9998" max="9998" width="6.3984375" style="13" customWidth="1"/>
    <col min="9999" max="10001" width="16.5" style="13" customWidth="1"/>
    <col min="10002" max="10241" width="9" style="13"/>
    <col min="10242" max="10242" width="5.8984375" style="13" customWidth="1"/>
    <col min="10243" max="10243" width="5.69921875" style="13" customWidth="1"/>
    <col min="10244" max="10244" width="13.19921875" style="13" customWidth="1"/>
    <col min="10245" max="10245" width="4.5" style="13" customWidth="1"/>
    <col min="10246" max="10246" width="11.59765625" style="13" customWidth="1"/>
    <col min="10247" max="10247" width="6.5" style="13" customWidth="1"/>
    <col min="10248" max="10248" width="6.69921875" style="13" customWidth="1"/>
    <col min="10249" max="10249" width="8.3984375" style="13" customWidth="1"/>
    <col min="10250" max="10250" width="3" style="13" customWidth="1"/>
    <col min="10251" max="10251" width="12" style="13" customWidth="1"/>
    <col min="10252" max="10252" width="7.09765625" style="13" customWidth="1"/>
    <col min="10253" max="10253" width="16.5" style="13" customWidth="1"/>
    <col min="10254" max="10254" width="6.3984375" style="13" customWidth="1"/>
    <col min="10255" max="10257" width="16.5" style="13" customWidth="1"/>
    <col min="10258" max="10497" width="9" style="13"/>
    <col min="10498" max="10498" width="5.8984375" style="13" customWidth="1"/>
    <col min="10499" max="10499" width="5.69921875" style="13" customWidth="1"/>
    <col min="10500" max="10500" width="13.19921875" style="13" customWidth="1"/>
    <col min="10501" max="10501" width="4.5" style="13" customWidth="1"/>
    <col min="10502" max="10502" width="11.59765625" style="13" customWidth="1"/>
    <col min="10503" max="10503" width="6.5" style="13" customWidth="1"/>
    <col min="10504" max="10504" width="6.69921875" style="13" customWidth="1"/>
    <col min="10505" max="10505" width="8.3984375" style="13" customWidth="1"/>
    <col min="10506" max="10506" width="3" style="13" customWidth="1"/>
    <col min="10507" max="10507" width="12" style="13" customWidth="1"/>
    <col min="10508" max="10508" width="7.09765625" style="13" customWidth="1"/>
    <col min="10509" max="10509" width="16.5" style="13" customWidth="1"/>
    <col min="10510" max="10510" width="6.3984375" style="13" customWidth="1"/>
    <col min="10511" max="10513" width="16.5" style="13" customWidth="1"/>
    <col min="10514" max="10753" width="9" style="13"/>
    <col min="10754" max="10754" width="5.8984375" style="13" customWidth="1"/>
    <col min="10755" max="10755" width="5.69921875" style="13" customWidth="1"/>
    <col min="10756" max="10756" width="13.19921875" style="13" customWidth="1"/>
    <col min="10757" max="10757" width="4.5" style="13" customWidth="1"/>
    <col min="10758" max="10758" width="11.59765625" style="13" customWidth="1"/>
    <col min="10759" max="10759" width="6.5" style="13" customWidth="1"/>
    <col min="10760" max="10760" width="6.69921875" style="13" customWidth="1"/>
    <col min="10761" max="10761" width="8.3984375" style="13" customWidth="1"/>
    <col min="10762" max="10762" width="3" style="13" customWidth="1"/>
    <col min="10763" max="10763" width="12" style="13" customWidth="1"/>
    <col min="10764" max="10764" width="7.09765625" style="13" customWidth="1"/>
    <col min="10765" max="10765" width="16.5" style="13" customWidth="1"/>
    <col min="10766" max="10766" width="6.3984375" style="13" customWidth="1"/>
    <col min="10767" max="10769" width="16.5" style="13" customWidth="1"/>
    <col min="10770" max="11009" width="9" style="13"/>
    <col min="11010" max="11010" width="5.8984375" style="13" customWidth="1"/>
    <col min="11011" max="11011" width="5.69921875" style="13" customWidth="1"/>
    <col min="11012" max="11012" width="13.19921875" style="13" customWidth="1"/>
    <col min="11013" max="11013" width="4.5" style="13" customWidth="1"/>
    <col min="11014" max="11014" width="11.59765625" style="13" customWidth="1"/>
    <col min="11015" max="11015" width="6.5" style="13" customWidth="1"/>
    <col min="11016" max="11016" width="6.69921875" style="13" customWidth="1"/>
    <col min="11017" max="11017" width="8.3984375" style="13" customWidth="1"/>
    <col min="11018" max="11018" width="3" style="13" customWidth="1"/>
    <col min="11019" max="11019" width="12" style="13" customWidth="1"/>
    <col min="11020" max="11020" width="7.09765625" style="13" customWidth="1"/>
    <col min="11021" max="11021" width="16.5" style="13" customWidth="1"/>
    <col min="11022" max="11022" width="6.3984375" style="13" customWidth="1"/>
    <col min="11023" max="11025" width="16.5" style="13" customWidth="1"/>
    <col min="11026" max="11265" width="9" style="13"/>
    <col min="11266" max="11266" width="5.8984375" style="13" customWidth="1"/>
    <col min="11267" max="11267" width="5.69921875" style="13" customWidth="1"/>
    <col min="11268" max="11268" width="13.19921875" style="13" customWidth="1"/>
    <col min="11269" max="11269" width="4.5" style="13" customWidth="1"/>
    <col min="11270" max="11270" width="11.59765625" style="13" customWidth="1"/>
    <col min="11271" max="11271" width="6.5" style="13" customWidth="1"/>
    <col min="11272" max="11272" width="6.69921875" style="13" customWidth="1"/>
    <col min="11273" max="11273" width="8.3984375" style="13" customWidth="1"/>
    <col min="11274" max="11274" width="3" style="13" customWidth="1"/>
    <col min="11275" max="11275" width="12" style="13" customWidth="1"/>
    <col min="11276" max="11276" width="7.09765625" style="13" customWidth="1"/>
    <col min="11277" max="11277" width="16.5" style="13" customWidth="1"/>
    <col min="11278" max="11278" width="6.3984375" style="13" customWidth="1"/>
    <col min="11279" max="11281" width="16.5" style="13" customWidth="1"/>
    <col min="11282" max="11521" width="9" style="13"/>
    <col min="11522" max="11522" width="5.8984375" style="13" customWidth="1"/>
    <col min="11523" max="11523" width="5.69921875" style="13" customWidth="1"/>
    <col min="11524" max="11524" width="13.19921875" style="13" customWidth="1"/>
    <col min="11525" max="11525" width="4.5" style="13" customWidth="1"/>
    <col min="11526" max="11526" width="11.59765625" style="13" customWidth="1"/>
    <col min="11527" max="11527" width="6.5" style="13" customWidth="1"/>
    <col min="11528" max="11528" width="6.69921875" style="13" customWidth="1"/>
    <col min="11529" max="11529" width="8.3984375" style="13" customWidth="1"/>
    <col min="11530" max="11530" width="3" style="13" customWidth="1"/>
    <col min="11531" max="11531" width="12" style="13" customWidth="1"/>
    <col min="11532" max="11532" width="7.09765625" style="13" customWidth="1"/>
    <col min="11533" max="11533" width="16.5" style="13" customWidth="1"/>
    <col min="11534" max="11534" width="6.3984375" style="13" customWidth="1"/>
    <col min="11535" max="11537" width="16.5" style="13" customWidth="1"/>
    <col min="11538" max="11777" width="9" style="13"/>
    <col min="11778" max="11778" width="5.8984375" style="13" customWidth="1"/>
    <col min="11779" max="11779" width="5.69921875" style="13" customWidth="1"/>
    <col min="11780" max="11780" width="13.19921875" style="13" customWidth="1"/>
    <col min="11781" max="11781" width="4.5" style="13" customWidth="1"/>
    <col min="11782" max="11782" width="11.59765625" style="13" customWidth="1"/>
    <col min="11783" max="11783" width="6.5" style="13" customWidth="1"/>
    <col min="11784" max="11784" width="6.69921875" style="13" customWidth="1"/>
    <col min="11785" max="11785" width="8.3984375" style="13" customWidth="1"/>
    <col min="11786" max="11786" width="3" style="13" customWidth="1"/>
    <col min="11787" max="11787" width="12" style="13" customWidth="1"/>
    <col min="11788" max="11788" width="7.09765625" style="13" customWidth="1"/>
    <col min="11789" max="11789" width="16.5" style="13" customWidth="1"/>
    <col min="11790" max="11790" width="6.3984375" style="13" customWidth="1"/>
    <col min="11791" max="11793" width="16.5" style="13" customWidth="1"/>
    <col min="11794" max="12033" width="9" style="13"/>
    <col min="12034" max="12034" width="5.8984375" style="13" customWidth="1"/>
    <col min="12035" max="12035" width="5.69921875" style="13" customWidth="1"/>
    <col min="12036" max="12036" width="13.19921875" style="13" customWidth="1"/>
    <col min="12037" max="12037" width="4.5" style="13" customWidth="1"/>
    <col min="12038" max="12038" width="11.59765625" style="13" customWidth="1"/>
    <col min="12039" max="12039" width="6.5" style="13" customWidth="1"/>
    <col min="12040" max="12040" width="6.69921875" style="13" customWidth="1"/>
    <col min="12041" max="12041" width="8.3984375" style="13" customWidth="1"/>
    <col min="12042" max="12042" width="3" style="13" customWidth="1"/>
    <col min="12043" max="12043" width="12" style="13" customWidth="1"/>
    <col min="12044" max="12044" width="7.09765625" style="13" customWidth="1"/>
    <col min="12045" max="12045" width="16.5" style="13" customWidth="1"/>
    <col min="12046" max="12046" width="6.3984375" style="13" customWidth="1"/>
    <col min="12047" max="12049" width="16.5" style="13" customWidth="1"/>
    <col min="12050" max="12289" width="9" style="13"/>
    <col min="12290" max="12290" width="5.8984375" style="13" customWidth="1"/>
    <col min="12291" max="12291" width="5.69921875" style="13" customWidth="1"/>
    <col min="12292" max="12292" width="13.19921875" style="13" customWidth="1"/>
    <col min="12293" max="12293" width="4.5" style="13" customWidth="1"/>
    <col min="12294" max="12294" width="11.59765625" style="13" customWidth="1"/>
    <col min="12295" max="12295" width="6.5" style="13" customWidth="1"/>
    <col min="12296" max="12296" width="6.69921875" style="13" customWidth="1"/>
    <col min="12297" max="12297" width="8.3984375" style="13" customWidth="1"/>
    <col min="12298" max="12298" width="3" style="13" customWidth="1"/>
    <col min="12299" max="12299" width="12" style="13" customWidth="1"/>
    <col min="12300" max="12300" width="7.09765625" style="13" customWidth="1"/>
    <col min="12301" max="12301" width="16.5" style="13" customWidth="1"/>
    <col min="12302" max="12302" width="6.3984375" style="13" customWidth="1"/>
    <col min="12303" max="12305" width="16.5" style="13" customWidth="1"/>
    <col min="12306" max="12545" width="9" style="13"/>
    <col min="12546" max="12546" width="5.8984375" style="13" customWidth="1"/>
    <col min="12547" max="12547" width="5.69921875" style="13" customWidth="1"/>
    <col min="12548" max="12548" width="13.19921875" style="13" customWidth="1"/>
    <col min="12549" max="12549" width="4.5" style="13" customWidth="1"/>
    <col min="12550" max="12550" width="11.59765625" style="13" customWidth="1"/>
    <col min="12551" max="12551" width="6.5" style="13" customWidth="1"/>
    <col min="12552" max="12552" width="6.69921875" style="13" customWidth="1"/>
    <col min="12553" max="12553" width="8.3984375" style="13" customWidth="1"/>
    <col min="12554" max="12554" width="3" style="13" customWidth="1"/>
    <col min="12555" max="12555" width="12" style="13" customWidth="1"/>
    <col min="12556" max="12556" width="7.09765625" style="13" customWidth="1"/>
    <col min="12557" max="12557" width="16.5" style="13" customWidth="1"/>
    <col min="12558" max="12558" width="6.3984375" style="13" customWidth="1"/>
    <col min="12559" max="12561" width="16.5" style="13" customWidth="1"/>
    <col min="12562" max="12801" width="9" style="13"/>
    <col min="12802" max="12802" width="5.8984375" style="13" customWidth="1"/>
    <col min="12803" max="12803" width="5.69921875" style="13" customWidth="1"/>
    <col min="12804" max="12804" width="13.19921875" style="13" customWidth="1"/>
    <col min="12805" max="12805" width="4.5" style="13" customWidth="1"/>
    <col min="12806" max="12806" width="11.59765625" style="13" customWidth="1"/>
    <col min="12807" max="12807" width="6.5" style="13" customWidth="1"/>
    <col min="12808" max="12808" width="6.69921875" style="13" customWidth="1"/>
    <col min="12809" max="12809" width="8.3984375" style="13" customWidth="1"/>
    <col min="12810" max="12810" width="3" style="13" customWidth="1"/>
    <col min="12811" max="12811" width="12" style="13" customWidth="1"/>
    <col min="12812" max="12812" width="7.09765625" style="13" customWidth="1"/>
    <col min="12813" max="12813" width="16.5" style="13" customWidth="1"/>
    <col min="12814" max="12814" width="6.3984375" style="13" customWidth="1"/>
    <col min="12815" max="12817" width="16.5" style="13" customWidth="1"/>
    <col min="12818" max="13057" width="9" style="13"/>
    <col min="13058" max="13058" width="5.8984375" style="13" customWidth="1"/>
    <col min="13059" max="13059" width="5.69921875" style="13" customWidth="1"/>
    <col min="13060" max="13060" width="13.19921875" style="13" customWidth="1"/>
    <col min="13061" max="13061" width="4.5" style="13" customWidth="1"/>
    <col min="13062" max="13062" width="11.59765625" style="13" customWidth="1"/>
    <col min="13063" max="13063" width="6.5" style="13" customWidth="1"/>
    <col min="13064" max="13064" width="6.69921875" style="13" customWidth="1"/>
    <col min="13065" max="13065" width="8.3984375" style="13" customWidth="1"/>
    <col min="13066" max="13066" width="3" style="13" customWidth="1"/>
    <col min="13067" max="13067" width="12" style="13" customWidth="1"/>
    <col min="13068" max="13068" width="7.09765625" style="13" customWidth="1"/>
    <col min="13069" max="13069" width="16.5" style="13" customWidth="1"/>
    <col min="13070" max="13070" width="6.3984375" style="13" customWidth="1"/>
    <col min="13071" max="13073" width="16.5" style="13" customWidth="1"/>
    <col min="13074" max="13313" width="9" style="13"/>
    <col min="13314" max="13314" width="5.8984375" style="13" customWidth="1"/>
    <col min="13315" max="13315" width="5.69921875" style="13" customWidth="1"/>
    <col min="13316" max="13316" width="13.19921875" style="13" customWidth="1"/>
    <col min="13317" max="13317" width="4.5" style="13" customWidth="1"/>
    <col min="13318" max="13318" width="11.59765625" style="13" customWidth="1"/>
    <col min="13319" max="13319" width="6.5" style="13" customWidth="1"/>
    <col min="13320" max="13320" width="6.69921875" style="13" customWidth="1"/>
    <col min="13321" max="13321" width="8.3984375" style="13" customWidth="1"/>
    <col min="13322" max="13322" width="3" style="13" customWidth="1"/>
    <col min="13323" max="13323" width="12" style="13" customWidth="1"/>
    <col min="13324" max="13324" width="7.09765625" style="13" customWidth="1"/>
    <col min="13325" max="13325" width="16.5" style="13" customWidth="1"/>
    <col min="13326" max="13326" width="6.3984375" style="13" customWidth="1"/>
    <col min="13327" max="13329" width="16.5" style="13" customWidth="1"/>
    <col min="13330" max="13569" width="9" style="13"/>
    <col min="13570" max="13570" width="5.8984375" style="13" customWidth="1"/>
    <col min="13571" max="13571" width="5.69921875" style="13" customWidth="1"/>
    <col min="13572" max="13572" width="13.19921875" style="13" customWidth="1"/>
    <col min="13573" max="13573" width="4.5" style="13" customWidth="1"/>
    <col min="13574" max="13574" width="11.59765625" style="13" customWidth="1"/>
    <col min="13575" max="13575" width="6.5" style="13" customWidth="1"/>
    <col min="13576" max="13576" width="6.69921875" style="13" customWidth="1"/>
    <col min="13577" max="13577" width="8.3984375" style="13" customWidth="1"/>
    <col min="13578" max="13578" width="3" style="13" customWidth="1"/>
    <col min="13579" max="13579" width="12" style="13" customWidth="1"/>
    <col min="13580" max="13580" width="7.09765625" style="13" customWidth="1"/>
    <col min="13581" max="13581" width="16.5" style="13" customWidth="1"/>
    <col min="13582" max="13582" width="6.3984375" style="13" customWidth="1"/>
    <col min="13583" max="13585" width="16.5" style="13" customWidth="1"/>
    <col min="13586" max="13825" width="9" style="13"/>
    <col min="13826" max="13826" width="5.8984375" style="13" customWidth="1"/>
    <col min="13827" max="13827" width="5.69921875" style="13" customWidth="1"/>
    <col min="13828" max="13828" width="13.19921875" style="13" customWidth="1"/>
    <col min="13829" max="13829" width="4.5" style="13" customWidth="1"/>
    <col min="13830" max="13830" width="11.59765625" style="13" customWidth="1"/>
    <col min="13831" max="13831" width="6.5" style="13" customWidth="1"/>
    <col min="13832" max="13832" width="6.69921875" style="13" customWidth="1"/>
    <col min="13833" max="13833" width="8.3984375" style="13" customWidth="1"/>
    <col min="13834" max="13834" width="3" style="13" customWidth="1"/>
    <col min="13835" max="13835" width="12" style="13" customWidth="1"/>
    <col min="13836" max="13836" width="7.09765625" style="13" customWidth="1"/>
    <col min="13837" max="13837" width="16.5" style="13" customWidth="1"/>
    <col min="13838" max="13838" width="6.3984375" style="13" customWidth="1"/>
    <col min="13839" max="13841" width="16.5" style="13" customWidth="1"/>
    <col min="13842" max="14081" width="9" style="13"/>
    <col min="14082" max="14082" width="5.8984375" style="13" customWidth="1"/>
    <col min="14083" max="14083" width="5.69921875" style="13" customWidth="1"/>
    <col min="14084" max="14084" width="13.19921875" style="13" customWidth="1"/>
    <col min="14085" max="14085" width="4.5" style="13" customWidth="1"/>
    <col min="14086" max="14086" width="11.59765625" style="13" customWidth="1"/>
    <col min="14087" max="14087" width="6.5" style="13" customWidth="1"/>
    <col min="14088" max="14088" width="6.69921875" style="13" customWidth="1"/>
    <col min="14089" max="14089" width="8.3984375" style="13" customWidth="1"/>
    <col min="14090" max="14090" width="3" style="13" customWidth="1"/>
    <col min="14091" max="14091" width="12" style="13" customWidth="1"/>
    <col min="14092" max="14092" width="7.09765625" style="13" customWidth="1"/>
    <col min="14093" max="14093" width="16.5" style="13" customWidth="1"/>
    <col min="14094" max="14094" width="6.3984375" style="13" customWidth="1"/>
    <col min="14095" max="14097" width="16.5" style="13" customWidth="1"/>
    <col min="14098" max="14337" width="9" style="13"/>
    <col min="14338" max="14338" width="5.8984375" style="13" customWidth="1"/>
    <col min="14339" max="14339" width="5.69921875" style="13" customWidth="1"/>
    <col min="14340" max="14340" width="13.19921875" style="13" customWidth="1"/>
    <col min="14341" max="14341" width="4.5" style="13" customWidth="1"/>
    <col min="14342" max="14342" width="11.59765625" style="13" customWidth="1"/>
    <col min="14343" max="14343" width="6.5" style="13" customWidth="1"/>
    <col min="14344" max="14344" width="6.69921875" style="13" customWidth="1"/>
    <col min="14345" max="14345" width="8.3984375" style="13" customWidth="1"/>
    <col min="14346" max="14346" width="3" style="13" customWidth="1"/>
    <col min="14347" max="14347" width="12" style="13" customWidth="1"/>
    <col min="14348" max="14348" width="7.09765625" style="13" customWidth="1"/>
    <col min="14349" max="14349" width="16.5" style="13" customWidth="1"/>
    <col min="14350" max="14350" width="6.3984375" style="13" customWidth="1"/>
    <col min="14351" max="14353" width="16.5" style="13" customWidth="1"/>
    <col min="14354" max="14593" width="9" style="13"/>
    <col min="14594" max="14594" width="5.8984375" style="13" customWidth="1"/>
    <col min="14595" max="14595" width="5.69921875" style="13" customWidth="1"/>
    <col min="14596" max="14596" width="13.19921875" style="13" customWidth="1"/>
    <col min="14597" max="14597" width="4.5" style="13" customWidth="1"/>
    <col min="14598" max="14598" width="11.59765625" style="13" customWidth="1"/>
    <col min="14599" max="14599" width="6.5" style="13" customWidth="1"/>
    <col min="14600" max="14600" width="6.69921875" style="13" customWidth="1"/>
    <col min="14601" max="14601" width="8.3984375" style="13" customWidth="1"/>
    <col min="14602" max="14602" width="3" style="13" customWidth="1"/>
    <col min="14603" max="14603" width="12" style="13" customWidth="1"/>
    <col min="14604" max="14604" width="7.09765625" style="13" customWidth="1"/>
    <col min="14605" max="14605" width="16.5" style="13" customWidth="1"/>
    <col min="14606" max="14606" width="6.3984375" style="13" customWidth="1"/>
    <col min="14607" max="14609" width="16.5" style="13" customWidth="1"/>
    <col min="14610" max="14849" width="9" style="13"/>
    <col min="14850" max="14850" width="5.8984375" style="13" customWidth="1"/>
    <col min="14851" max="14851" width="5.69921875" style="13" customWidth="1"/>
    <col min="14852" max="14852" width="13.19921875" style="13" customWidth="1"/>
    <col min="14853" max="14853" width="4.5" style="13" customWidth="1"/>
    <col min="14854" max="14854" width="11.59765625" style="13" customWidth="1"/>
    <col min="14855" max="14855" width="6.5" style="13" customWidth="1"/>
    <col min="14856" max="14856" width="6.69921875" style="13" customWidth="1"/>
    <col min="14857" max="14857" width="8.3984375" style="13" customWidth="1"/>
    <col min="14858" max="14858" width="3" style="13" customWidth="1"/>
    <col min="14859" max="14859" width="12" style="13" customWidth="1"/>
    <col min="14860" max="14860" width="7.09765625" style="13" customWidth="1"/>
    <col min="14861" max="14861" width="16.5" style="13" customWidth="1"/>
    <col min="14862" max="14862" width="6.3984375" style="13" customWidth="1"/>
    <col min="14863" max="14865" width="16.5" style="13" customWidth="1"/>
    <col min="14866" max="15105" width="9" style="13"/>
    <col min="15106" max="15106" width="5.8984375" style="13" customWidth="1"/>
    <col min="15107" max="15107" width="5.69921875" style="13" customWidth="1"/>
    <col min="15108" max="15108" width="13.19921875" style="13" customWidth="1"/>
    <col min="15109" max="15109" width="4.5" style="13" customWidth="1"/>
    <col min="15110" max="15110" width="11.59765625" style="13" customWidth="1"/>
    <col min="15111" max="15111" width="6.5" style="13" customWidth="1"/>
    <col min="15112" max="15112" width="6.69921875" style="13" customWidth="1"/>
    <col min="15113" max="15113" width="8.3984375" style="13" customWidth="1"/>
    <col min="15114" max="15114" width="3" style="13" customWidth="1"/>
    <col min="15115" max="15115" width="12" style="13" customWidth="1"/>
    <col min="15116" max="15116" width="7.09765625" style="13" customWidth="1"/>
    <col min="15117" max="15117" width="16.5" style="13" customWidth="1"/>
    <col min="15118" max="15118" width="6.3984375" style="13" customWidth="1"/>
    <col min="15119" max="15121" width="16.5" style="13" customWidth="1"/>
    <col min="15122" max="15361" width="9" style="13"/>
    <col min="15362" max="15362" width="5.8984375" style="13" customWidth="1"/>
    <col min="15363" max="15363" width="5.69921875" style="13" customWidth="1"/>
    <col min="15364" max="15364" width="13.19921875" style="13" customWidth="1"/>
    <col min="15365" max="15365" width="4.5" style="13" customWidth="1"/>
    <col min="15366" max="15366" width="11.59765625" style="13" customWidth="1"/>
    <col min="15367" max="15367" width="6.5" style="13" customWidth="1"/>
    <col min="15368" max="15368" width="6.69921875" style="13" customWidth="1"/>
    <col min="15369" max="15369" width="8.3984375" style="13" customWidth="1"/>
    <col min="15370" max="15370" width="3" style="13" customWidth="1"/>
    <col min="15371" max="15371" width="12" style="13" customWidth="1"/>
    <col min="15372" max="15372" width="7.09765625" style="13" customWidth="1"/>
    <col min="15373" max="15373" width="16.5" style="13" customWidth="1"/>
    <col min="15374" max="15374" width="6.3984375" style="13" customWidth="1"/>
    <col min="15375" max="15377" width="16.5" style="13" customWidth="1"/>
    <col min="15378" max="15617" width="9" style="13"/>
    <col min="15618" max="15618" width="5.8984375" style="13" customWidth="1"/>
    <col min="15619" max="15619" width="5.69921875" style="13" customWidth="1"/>
    <col min="15620" max="15620" width="13.19921875" style="13" customWidth="1"/>
    <col min="15621" max="15621" width="4.5" style="13" customWidth="1"/>
    <col min="15622" max="15622" width="11.59765625" style="13" customWidth="1"/>
    <col min="15623" max="15623" width="6.5" style="13" customWidth="1"/>
    <col min="15624" max="15624" width="6.69921875" style="13" customWidth="1"/>
    <col min="15625" max="15625" width="8.3984375" style="13" customWidth="1"/>
    <col min="15626" max="15626" width="3" style="13" customWidth="1"/>
    <col min="15627" max="15627" width="12" style="13" customWidth="1"/>
    <col min="15628" max="15628" width="7.09765625" style="13" customWidth="1"/>
    <col min="15629" max="15629" width="16.5" style="13" customWidth="1"/>
    <col min="15630" max="15630" width="6.3984375" style="13" customWidth="1"/>
    <col min="15631" max="15633" width="16.5" style="13" customWidth="1"/>
    <col min="15634" max="15873" width="9" style="13"/>
    <col min="15874" max="15874" width="5.8984375" style="13" customWidth="1"/>
    <col min="15875" max="15875" width="5.69921875" style="13" customWidth="1"/>
    <col min="15876" max="15876" width="13.19921875" style="13" customWidth="1"/>
    <col min="15877" max="15877" width="4.5" style="13" customWidth="1"/>
    <col min="15878" max="15878" width="11.59765625" style="13" customWidth="1"/>
    <col min="15879" max="15879" width="6.5" style="13" customWidth="1"/>
    <col min="15880" max="15880" width="6.69921875" style="13" customWidth="1"/>
    <col min="15881" max="15881" width="8.3984375" style="13" customWidth="1"/>
    <col min="15882" max="15882" width="3" style="13" customWidth="1"/>
    <col min="15883" max="15883" width="12" style="13" customWidth="1"/>
    <col min="15884" max="15884" width="7.09765625" style="13" customWidth="1"/>
    <col min="15885" max="15885" width="16.5" style="13" customWidth="1"/>
    <col min="15886" max="15886" width="6.3984375" style="13" customWidth="1"/>
    <col min="15887" max="15889" width="16.5" style="13" customWidth="1"/>
    <col min="15890" max="16129" width="9" style="13"/>
    <col min="16130" max="16130" width="5.8984375" style="13" customWidth="1"/>
    <col min="16131" max="16131" width="5.69921875" style="13" customWidth="1"/>
    <col min="16132" max="16132" width="13.19921875" style="13" customWidth="1"/>
    <col min="16133" max="16133" width="4.5" style="13" customWidth="1"/>
    <col min="16134" max="16134" width="11.59765625" style="13" customWidth="1"/>
    <col min="16135" max="16135" width="6.5" style="13" customWidth="1"/>
    <col min="16136" max="16136" width="6.69921875" style="13" customWidth="1"/>
    <col min="16137" max="16137" width="8.3984375" style="13" customWidth="1"/>
    <col min="16138" max="16138" width="3" style="13" customWidth="1"/>
    <col min="16139" max="16139" width="12" style="13" customWidth="1"/>
    <col min="16140" max="16140" width="7.09765625" style="13" customWidth="1"/>
    <col min="16141" max="16141" width="16.5" style="13" customWidth="1"/>
    <col min="16142" max="16142" width="6.3984375" style="13" customWidth="1"/>
    <col min="16143" max="16145" width="16.5" style="13" customWidth="1"/>
    <col min="16146" max="16384" width="9" style="13"/>
  </cols>
  <sheetData>
    <row r="1" spans="2:25" ht="19.95" customHeight="1">
      <c r="B1" s="13" t="str">
        <f>'3'!B1</f>
        <v>令和4年度なんじょうカップ</v>
      </c>
      <c r="C1" s="20"/>
      <c r="D1" s="20"/>
      <c r="E1" s="20"/>
      <c r="F1" s="20"/>
      <c r="G1" s="20"/>
      <c r="H1" s="20"/>
      <c r="I1" s="20"/>
      <c r="J1" s="20"/>
      <c r="K1" s="228" t="str">
        <f>B1</f>
        <v>令和4年度なんじょうカップ</v>
      </c>
      <c r="L1" s="228"/>
      <c r="M1" s="228"/>
      <c r="N1" s="228"/>
      <c r="O1" s="228"/>
      <c r="P1" s="228"/>
      <c r="Q1" s="228"/>
    </row>
    <row r="2" spans="2:25" ht="28.5" customHeight="1">
      <c r="C2" s="222" t="s">
        <v>31</v>
      </c>
      <c r="D2" s="222"/>
      <c r="E2" s="222"/>
      <c r="F2" s="222"/>
      <c r="G2" s="222"/>
      <c r="H2" s="21"/>
      <c r="I2" s="21"/>
      <c r="J2" s="21"/>
      <c r="K2" s="228" t="s">
        <v>31</v>
      </c>
      <c r="L2" s="228"/>
      <c r="M2" s="228"/>
      <c r="N2" s="228"/>
      <c r="O2" s="228"/>
      <c r="P2" s="228"/>
      <c r="Q2" s="228"/>
    </row>
    <row r="3" spans="2:25" ht="28.5" hidden="1" customHeight="1">
      <c r="C3" s="12"/>
      <c r="D3" s="12"/>
      <c r="E3" s="12"/>
      <c r="F3" s="12"/>
      <c r="G3" s="12"/>
      <c r="H3" s="21"/>
      <c r="I3" s="21"/>
      <c r="J3" s="21"/>
      <c r="K3" s="34"/>
      <c r="L3" s="34"/>
      <c r="M3" s="230"/>
      <c r="N3" s="230"/>
      <c r="O3" s="230"/>
      <c r="P3" s="230"/>
      <c r="Q3" s="230"/>
      <c r="R3" s="43"/>
      <c r="S3" s="43"/>
      <c r="T3" s="43"/>
      <c r="U3" s="43"/>
      <c r="V3" s="43"/>
      <c r="W3" s="43"/>
      <c r="X3" s="43"/>
      <c r="Y3" s="43"/>
    </row>
    <row r="4" spans="2:25" ht="28.5" hidden="1" customHeight="1">
      <c r="C4" s="12"/>
      <c r="D4" s="12"/>
      <c r="E4" s="12"/>
      <c r="F4" s="12"/>
      <c r="G4" s="12"/>
      <c r="H4" s="21"/>
      <c r="I4" s="21"/>
      <c r="J4" s="21"/>
      <c r="K4" s="34"/>
      <c r="L4" s="34"/>
      <c r="M4" s="230"/>
      <c r="N4" s="230"/>
      <c r="O4" s="230"/>
      <c r="P4" s="230"/>
      <c r="Q4" s="230"/>
      <c r="R4" s="43"/>
      <c r="S4" s="43"/>
      <c r="T4" s="43"/>
      <c r="U4" s="43"/>
      <c r="V4" s="43"/>
      <c r="W4" s="43"/>
      <c r="X4" s="43"/>
      <c r="Y4" s="43"/>
    </row>
    <row r="5" spans="2:25" ht="8.25" customHeight="1">
      <c r="K5" s="196"/>
      <c r="L5" s="196"/>
      <c r="M5" s="196"/>
      <c r="N5" s="196"/>
      <c r="O5" s="196"/>
      <c r="P5" s="196"/>
      <c r="Q5" s="196"/>
    </row>
    <row r="6" spans="2:25" ht="31.2" customHeight="1" thickBot="1">
      <c r="B6" s="23" t="s">
        <v>20</v>
      </c>
      <c r="C6" s="24" t="s">
        <v>9</v>
      </c>
      <c r="D6" s="23" t="s">
        <v>21</v>
      </c>
      <c r="E6" s="23" t="s">
        <v>18</v>
      </c>
      <c r="F6" s="23" t="s">
        <v>10</v>
      </c>
      <c r="G6" s="23" t="s">
        <v>26</v>
      </c>
      <c r="H6" s="23" t="s">
        <v>26</v>
      </c>
      <c r="I6" s="44" t="s">
        <v>23</v>
      </c>
      <c r="J6" s="26"/>
      <c r="K6" s="133" t="s">
        <v>29</v>
      </c>
      <c r="L6" s="132" t="s">
        <v>9</v>
      </c>
      <c r="M6" s="132" t="s">
        <v>21</v>
      </c>
      <c r="N6" s="38" t="s">
        <v>18</v>
      </c>
      <c r="O6" s="132" t="s">
        <v>25</v>
      </c>
      <c r="P6" s="132" t="s">
        <v>1</v>
      </c>
      <c r="Q6" s="129" t="s">
        <v>26</v>
      </c>
    </row>
    <row r="7" spans="2:25" ht="21" customHeight="1" thickTop="1">
      <c r="B7" s="105">
        <f>IFERROR(RANK($H7,$H$7:$H$31,1),"")</f>
        <v>20</v>
      </c>
      <c r="C7" s="106">
        <v>6</v>
      </c>
      <c r="D7" s="107" t="str">
        <f>IF($I7="","",VLOOKUP($C7,'リレー名簿（当日名簿変更はここ）'!$A$5:$N$29,9,0))</f>
        <v>富盛　海夢</v>
      </c>
      <c r="E7" s="107">
        <f>IF($I7="","",VLOOKUP($C7,'リレー名簿（当日名簿変更はここ）'!$A$5:$N$29,10,0))</f>
        <v>6</v>
      </c>
      <c r="F7" s="107" t="str">
        <f>IF($I7="","",VLOOKUP($C7,'リレー名簿（当日名簿変更はここ）'!$A$5:$N$29,2,0))</f>
        <v>知念小学校A</v>
      </c>
      <c r="G7" s="108">
        <f>IF(I7="","",TEXT(I7,"00!:00!:00")*1)</f>
        <v>9.7222222222222224E-3</v>
      </c>
      <c r="H7" s="109">
        <f>IFERROR(ROUNDDOWN($G7-VLOOKUP(C7,'3'!$C$7:$G$31,5,0),7),"")</f>
        <v>2.7777000000000001E-3</v>
      </c>
      <c r="I7" s="119">
        <v>1400</v>
      </c>
      <c r="K7" s="136">
        <v>1</v>
      </c>
      <c r="L7" s="40">
        <v>16</v>
      </c>
      <c r="M7" s="40" t="s">
        <v>243</v>
      </c>
      <c r="N7" s="40">
        <v>6</v>
      </c>
      <c r="O7" s="40" t="s">
        <v>197</v>
      </c>
      <c r="P7" s="137">
        <v>1.064814814814815E-2</v>
      </c>
      <c r="Q7" s="130">
        <v>2.199E-3</v>
      </c>
    </row>
    <row r="8" spans="2:25" ht="21" customHeight="1">
      <c r="B8" s="110">
        <f t="shared" ref="B8:B31" si="0">IFERROR(RANK($H8,$H$7:$H$31,1),"")</f>
        <v>11</v>
      </c>
      <c r="C8" s="30">
        <v>2</v>
      </c>
      <c r="D8" s="31" t="str">
        <f>IF($I8="","",VLOOKUP($C8,'リレー名簿（当日名簿変更はここ）'!$A$5:$N$29,9,0))</f>
        <v>大城　玲空</v>
      </c>
      <c r="E8" s="31">
        <f>IF($I8="","",VLOOKUP($C8,'リレー名簿（当日名簿変更はここ）'!$A$5:$N$29,10,0))</f>
        <v>6</v>
      </c>
      <c r="F8" s="31" t="str">
        <f>IF($I8="","",VLOOKUP($C8,'リレー名簿（当日名簿変更はここ）'!$A$5:$N$29,2,0))</f>
        <v>翔南小学校A</v>
      </c>
      <c r="G8" s="39">
        <f t="shared" ref="G8:G31" si="1">IF(I8="","",TEXT(I8,"00!:00!:00")*1)</f>
        <v>9.8379629629629633E-3</v>
      </c>
      <c r="H8" s="111">
        <f>IFERROR(ROUNDDOWN($G8-VLOOKUP(C8,'3'!$C$7:$G$31,5,0),7),"")</f>
        <v>2.5347E-3</v>
      </c>
      <c r="I8" s="120">
        <v>1410</v>
      </c>
      <c r="K8" s="136">
        <v>1</v>
      </c>
      <c r="L8" s="40">
        <v>20</v>
      </c>
      <c r="M8" s="40" t="s">
        <v>247</v>
      </c>
      <c r="N8" s="40">
        <v>4</v>
      </c>
      <c r="O8" s="40" t="s">
        <v>205</v>
      </c>
      <c r="P8" s="137">
        <v>1.0763888888888891E-2</v>
      </c>
      <c r="Q8" s="130">
        <v>2.199E-3</v>
      </c>
    </row>
    <row r="9" spans="2:25" ht="21" customHeight="1">
      <c r="B9" s="110">
        <f t="shared" si="0"/>
        <v>15</v>
      </c>
      <c r="C9" s="30">
        <v>1</v>
      </c>
      <c r="D9" s="31" t="str">
        <f>IF($I9="","",VLOOKUP($C9,'リレー名簿（当日名簿変更はここ）'!$A$5:$N$29,9,0))</f>
        <v>屋部　舜之丞</v>
      </c>
      <c r="E9" s="31">
        <f>IF($I9="","",VLOOKUP($C9,'リレー名簿（当日名簿変更はここ）'!$A$5:$N$29,10,0))</f>
        <v>5</v>
      </c>
      <c r="F9" s="31" t="str">
        <f>IF($I9="","",VLOOKUP($C9,'リレー名簿（当日名簿変更はここ）'!$A$5:$N$29,2,0))</f>
        <v>百名小学校</v>
      </c>
      <c r="G9" s="39">
        <f t="shared" si="1"/>
        <v>9.9537037037037042E-3</v>
      </c>
      <c r="H9" s="111">
        <f>IFERROR(ROUNDDOWN($G9-VLOOKUP(C9,'3'!$C$7:$G$31,5,0),7),"")</f>
        <v>2.6040999999999998E-3</v>
      </c>
      <c r="I9" s="120">
        <v>1420</v>
      </c>
      <c r="K9" s="136">
        <v>3</v>
      </c>
      <c r="L9" s="40">
        <v>14</v>
      </c>
      <c r="M9" s="40" t="s">
        <v>241</v>
      </c>
      <c r="N9" s="40">
        <v>4</v>
      </c>
      <c r="O9" s="40" t="s">
        <v>27</v>
      </c>
      <c r="P9" s="137">
        <v>1.0625000000000001E-2</v>
      </c>
      <c r="Q9" s="130">
        <v>2.2916E-3</v>
      </c>
    </row>
    <row r="10" spans="2:25" ht="21" customHeight="1">
      <c r="B10" s="110">
        <f t="shared" si="0"/>
        <v>6</v>
      </c>
      <c r="C10" s="30">
        <v>4</v>
      </c>
      <c r="D10" s="31" t="str">
        <f>IF($I10="","",VLOOKUP($C10,'リレー名簿（当日名簿変更はここ）'!$A$5:$N$29,9,0))</f>
        <v>中村　昌敬</v>
      </c>
      <c r="E10" s="31">
        <f>IF($I10="","",VLOOKUP($C10,'リレー名簿（当日名簿変更はここ）'!$A$5:$N$29,10,0))</f>
        <v>6</v>
      </c>
      <c r="F10" s="31" t="str">
        <f>IF($I10="","",VLOOKUP($C10,'リレー名簿（当日名簿変更はここ）'!$A$5:$N$29,2,0))</f>
        <v>大里南小学校A</v>
      </c>
      <c r="G10" s="39">
        <f t="shared" si="1"/>
        <v>1.0069444444444445E-2</v>
      </c>
      <c r="H10" s="111">
        <f>IFERROR(ROUNDDOWN($G10-VLOOKUP(C10,'3'!$C$7:$G$31,5,0),7),"")</f>
        <v>2.4421E-3</v>
      </c>
      <c r="I10" s="120">
        <v>1430</v>
      </c>
      <c r="K10" s="136">
        <v>4</v>
      </c>
      <c r="L10" s="40">
        <v>17</v>
      </c>
      <c r="M10" s="40" t="s">
        <v>244</v>
      </c>
      <c r="N10" s="40">
        <v>5</v>
      </c>
      <c r="O10" s="40" t="s">
        <v>199</v>
      </c>
      <c r="P10" s="137">
        <v>1.087962962962963E-2</v>
      </c>
      <c r="Q10" s="130">
        <v>2.3032E-3</v>
      </c>
    </row>
    <row r="11" spans="2:25" ht="21" customHeight="1">
      <c r="B11" s="110">
        <f t="shared" si="0"/>
        <v>6</v>
      </c>
      <c r="C11" s="30">
        <v>5</v>
      </c>
      <c r="D11" s="31" t="str">
        <f>IF($I11="","",VLOOKUP($C11,'リレー名簿（当日名簿変更はここ）'!$A$5:$N$29,9,0))</f>
        <v>金城　希音</v>
      </c>
      <c r="E11" s="31">
        <f>IF($I11="","",VLOOKUP($C11,'リレー名簿（当日名簿変更はここ）'!$A$5:$N$29,10,0))</f>
        <v>4</v>
      </c>
      <c r="F11" s="31" t="str">
        <f>IF($I11="","",VLOOKUP($C11,'リレー名簿（当日名簿変更はここ）'!$A$5:$N$29,2,0))</f>
        <v>久高小学校</v>
      </c>
      <c r="G11" s="39">
        <f t="shared" si="1"/>
        <v>1.0081018518518519E-2</v>
      </c>
      <c r="H11" s="111">
        <f>IFERROR(ROUNDDOWN($G11-VLOOKUP(C11,'3'!$C$7:$G$31,5,0),7),"")</f>
        <v>2.4421E-3</v>
      </c>
      <c r="I11" s="120">
        <v>1431</v>
      </c>
      <c r="K11" s="136">
        <v>5</v>
      </c>
      <c r="L11" s="40">
        <v>19</v>
      </c>
      <c r="M11" s="40" t="s">
        <v>246</v>
      </c>
      <c r="N11" s="40">
        <v>5</v>
      </c>
      <c r="O11" s="40" t="s">
        <v>203</v>
      </c>
      <c r="P11" s="137">
        <v>1.0995370370370371E-2</v>
      </c>
      <c r="Q11" s="130">
        <v>2.3958E-3</v>
      </c>
    </row>
    <row r="12" spans="2:25" ht="21" customHeight="1">
      <c r="B12" s="110">
        <f t="shared" si="0"/>
        <v>8</v>
      </c>
      <c r="C12" s="30">
        <v>3</v>
      </c>
      <c r="D12" s="31" t="str">
        <f>IF($I12="","",VLOOKUP($C12,'リレー名簿（当日名簿変更はここ）'!$A$5:$N$29,9,0))</f>
        <v>金城　愛貴</v>
      </c>
      <c r="E12" s="31">
        <f>IF($I12="","",VLOOKUP($C12,'リレー名簿（当日名簿変更はここ）'!$A$5:$N$29,10,0))</f>
        <v>5</v>
      </c>
      <c r="F12" s="31" t="str">
        <f>IF($I12="","",VLOOKUP($C12,'リレー名簿（当日名簿変更はここ）'!$A$5:$N$29,2,0))</f>
        <v>翔南小学校Ｂ</v>
      </c>
      <c r="G12" s="39">
        <f t="shared" si="1"/>
        <v>1.0127314814814815E-2</v>
      </c>
      <c r="H12" s="111">
        <f>IFERROR(ROUNDDOWN($G12-VLOOKUP(C12,'3'!$C$7:$G$31,5,0),7),"")</f>
        <v>2.4651999999999999E-3</v>
      </c>
      <c r="I12" s="120">
        <v>1435</v>
      </c>
      <c r="K12" s="136">
        <v>6</v>
      </c>
      <c r="L12" s="40">
        <v>4</v>
      </c>
      <c r="M12" s="40" t="s">
        <v>231</v>
      </c>
      <c r="N12" s="40">
        <v>6</v>
      </c>
      <c r="O12" s="40" t="s">
        <v>174</v>
      </c>
      <c r="P12" s="137">
        <v>1.0069444444444445E-2</v>
      </c>
      <c r="Q12" s="130">
        <v>2.4421E-3</v>
      </c>
    </row>
    <row r="13" spans="2:25" ht="21" customHeight="1">
      <c r="B13" s="110">
        <f t="shared" si="0"/>
        <v>10</v>
      </c>
      <c r="C13" s="30">
        <v>7</v>
      </c>
      <c r="D13" s="31" t="str">
        <f>IF($I13="","",VLOOKUP($C13,'リレー名簿（当日名簿変更はここ）'!$A$5:$N$29,9,0))</f>
        <v>佐々木　仁</v>
      </c>
      <c r="E13" s="31">
        <f>IF($I13="","",VLOOKUP($C13,'リレー名簿（当日名簿変更はここ）'!$A$5:$N$29,10,0))</f>
        <v>5</v>
      </c>
      <c r="F13" s="31" t="str">
        <f>IF($I13="","",VLOOKUP($C13,'リレー名簿（当日名簿変更はここ）'!$A$5:$N$29,2,0))</f>
        <v>知念小学校Ｂ</v>
      </c>
      <c r="G13" s="39">
        <f t="shared" si="1"/>
        <v>1.0185185185185184E-2</v>
      </c>
      <c r="H13" s="111">
        <f>IFERROR(ROUNDDOWN($G13-VLOOKUP(C13,'3'!$C$7:$G$31,5,0),7),"")</f>
        <v>2.5114999999999998E-3</v>
      </c>
      <c r="I13" s="120">
        <v>1440</v>
      </c>
      <c r="K13" s="134">
        <v>6</v>
      </c>
      <c r="L13" s="135">
        <v>5</v>
      </c>
      <c r="M13" s="135" t="s">
        <v>232</v>
      </c>
      <c r="N13" s="135">
        <v>4</v>
      </c>
      <c r="O13" s="135" t="s">
        <v>176</v>
      </c>
      <c r="P13" s="151">
        <v>1.0081018518518519E-2</v>
      </c>
      <c r="Q13" s="166">
        <v>2.4421E-3</v>
      </c>
    </row>
    <row r="14" spans="2:25" ht="21" customHeight="1">
      <c r="B14" s="110">
        <f t="shared" si="0"/>
        <v>12</v>
      </c>
      <c r="C14" s="30">
        <v>10</v>
      </c>
      <c r="D14" s="31" t="str">
        <f>IF($I14="","",VLOOKUP($C14,'リレー名簿（当日名簿変更はここ）'!$A$5:$N$29,9,0))</f>
        <v>嘉数　松吾</v>
      </c>
      <c r="E14" s="31">
        <f>IF($I14="","",VLOOKUP($C14,'リレー名簿（当日名簿変更はここ）'!$A$5:$N$29,10,0))</f>
        <v>5</v>
      </c>
      <c r="F14" s="31" t="str">
        <f>IF($I14="","",VLOOKUP($C14,'リレー名簿（当日名簿変更はここ）'!$A$5:$N$29,2,0))</f>
        <v>大里北小学校Ｂ</v>
      </c>
      <c r="G14" s="39">
        <f t="shared" si="1"/>
        <v>1.0243055555555556E-2</v>
      </c>
      <c r="H14" s="111">
        <f>IFERROR(ROUNDDOWN($G14-VLOOKUP(C14,'3'!$C$7:$G$31,5,0),7),"")</f>
        <v>2.5462000000000002E-3</v>
      </c>
      <c r="I14" s="120">
        <v>1445</v>
      </c>
      <c r="K14" s="136">
        <v>8</v>
      </c>
      <c r="L14" s="40">
        <v>3</v>
      </c>
      <c r="M14" s="40" t="s">
        <v>230</v>
      </c>
      <c r="N14" s="40">
        <v>5</v>
      </c>
      <c r="O14" s="40" t="s">
        <v>172</v>
      </c>
      <c r="P14" s="137">
        <v>1.0127314814814815E-2</v>
      </c>
      <c r="Q14" s="130">
        <v>2.4651999999999999E-3</v>
      </c>
    </row>
    <row r="15" spans="2:25" ht="21" customHeight="1">
      <c r="B15" s="110">
        <f t="shared" si="0"/>
        <v>12</v>
      </c>
      <c r="C15" s="30">
        <v>9</v>
      </c>
      <c r="D15" s="31" t="str">
        <f>IF($I15="","",VLOOKUP($C15,'リレー名簿（当日名簿変更はここ）'!$A$5:$N$29,9,0))</f>
        <v>謝花　寿樹</v>
      </c>
      <c r="E15" s="31">
        <f>IF($I15="","",VLOOKUP($C15,'リレー名簿（当日名簿変更はここ）'!$A$5:$N$29,10,0))</f>
        <v>5</v>
      </c>
      <c r="F15" s="31" t="str">
        <f>IF($I15="","",VLOOKUP($C15,'リレー名簿（当日名簿変更はここ）'!$A$5:$N$29,2,0))</f>
        <v>玉城小学校Ｂ</v>
      </c>
      <c r="G15" s="39">
        <f t="shared" si="1"/>
        <v>1.0254629629629629E-2</v>
      </c>
      <c r="H15" s="111">
        <f>IFERROR(ROUNDDOWN($G15-VLOOKUP(C15,'3'!$C$7:$G$31,5,0),7),"")</f>
        <v>2.5462000000000002E-3</v>
      </c>
      <c r="I15" s="120">
        <v>1446</v>
      </c>
      <c r="K15" s="136">
        <v>9</v>
      </c>
      <c r="L15" s="40">
        <v>18</v>
      </c>
      <c r="M15" s="40" t="s">
        <v>245</v>
      </c>
      <c r="N15" s="40">
        <v>6</v>
      </c>
      <c r="O15" s="40" t="s">
        <v>201</v>
      </c>
      <c r="P15" s="137">
        <v>1.1111111111111112E-2</v>
      </c>
      <c r="Q15" s="130">
        <v>2.4884E-3</v>
      </c>
    </row>
    <row r="16" spans="2:25" ht="21" customHeight="1">
      <c r="B16" s="110">
        <f t="shared" si="0"/>
        <v>18</v>
      </c>
      <c r="C16" s="30">
        <v>8</v>
      </c>
      <c r="D16" s="31" t="str">
        <f>IF($I16="","",VLOOKUP($C16,'リレー名簿（当日名簿変更はここ）'!$A$5:$N$29,9,0))</f>
        <v>中本　有悟</v>
      </c>
      <c r="E16" s="31">
        <f>IF($I16="","",VLOOKUP($C16,'リレー名簿（当日名簿変更はここ）'!$A$5:$N$29,10,0))</f>
        <v>6</v>
      </c>
      <c r="F16" s="31" t="str">
        <f>IF($I16="","",VLOOKUP($C16,'リレー名簿（当日名簿変更はここ）'!$A$5:$N$29,2,0))</f>
        <v>玉城小学校A</v>
      </c>
      <c r="G16" s="39">
        <f t="shared" si="1"/>
        <v>1.0416666666666666E-2</v>
      </c>
      <c r="H16" s="111">
        <f>IFERROR(ROUNDDOWN($G16-VLOOKUP(C16,'3'!$C$7:$G$31,5,0),7),"")</f>
        <v>2.6619999999999999E-3</v>
      </c>
      <c r="I16" s="120">
        <v>1500</v>
      </c>
      <c r="K16" s="136">
        <v>10</v>
      </c>
      <c r="L16" s="40">
        <v>7</v>
      </c>
      <c r="M16" s="40" t="s">
        <v>234</v>
      </c>
      <c r="N16" s="40">
        <v>5</v>
      </c>
      <c r="O16" s="40" t="s">
        <v>180</v>
      </c>
      <c r="P16" s="137">
        <v>1.0185185185185184E-2</v>
      </c>
      <c r="Q16" s="130">
        <v>2.5114999999999998E-3</v>
      </c>
    </row>
    <row r="17" spans="2:17" ht="21" customHeight="1">
      <c r="B17" s="110">
        <f t="shared" si="0"/>
        <v>17</v>
      </c>
      <c r="C17" s="30">
        <v>11</v>
      </c>
      <c r="D17" s="31" t="str">
        <f>IF($I17="","",VLOOKUP($C17,'リレー名簿（当日名簿変更はここ）'!$A$5:$N$29,9,0))</f>
        <v>眞榮城　拓</v>
      </c>
      <c r="E17" s="31">
        <f>IF($I17="","",VLOOKUP($C17,'リレー名簿（当日名簿変更はここ）'!$A$5:$N$29,10,0))</f>
        <v>6</v>
      </c>
      <c r="F17" s="31" t="str">
        <f>IF($I17="","",VLOOKUP($C17,'リレー名簿（当日名簿変更はここ）'!$A$5:$N$29,2,0))</f>
        <v>大里北小学校A</v>
      </c>
      <c r="G17" s="39">
        <f t="shared" si="1"/>
        <v>1.042824074074074E-2</v>
      </c>
      <c r="H17" s="111">
        <f>IFERROR(ROUNDDOWN($G17-VLOOKUP(C17,'3'!$C$7:$G$31,5,0),7),"")</f>
        <v>2.6156999999999999E-3</v>
      </c>
      <c r="I17" s="120">
        <v>1501</v>
      </c>
      <c r="K17" s="136">
        <v>11</v>
      </c>
      <c r="L17" s="40">
        <v>2</v>
      </c>
      <c r="M17" s="40" t="s">
        <v>229</v>
      </c>
      <c r="N17" s="40">
        <v>6</v>
      </c>
      <c r="O17" s="40" t="s">
        <v>170</v>
      </c>
      <c r="P17" s="137">
        <v>9.8379629629629633E-3</v>
      </c>
      <c r="Q17" s="130">
        <v>2.5347E-3</v>
      </c>
    </row>
    <row r="18" spans="2:17" ht="21" customHeight="1">
      <c r="B18" s="110">
        <f t="shared" si="0"/>
        <v>18</v>
      </c>
      <c r="C18" s="30">
        <v>15</v>
      </c>
      <c r="D18" s="31" t="str">
        <f>IF($I18="","",VLOOKUP($C18,'リレー名簿（当日名簿変更はここ）'!$A$5:$N$29,9,0))</f>
        <v>座波　奏太</v>
      </c>
      <c r="E18" s="31">
        <f>IF($I18="","",VLOOKUP($C18,'リレー名簿（当日名簿変更はここ）'!$A$5:$N$29,10,0))</f>
        <v>4</v>
      </c>
      <c r="F18" s="31" t="str">
        <f>IF($I18="","",VLOOKUP($C18,'リレー名簿（当日名簿変更はここ）'!$A$5:$N$29,2,0))</f>
        <v>佐敷小Ｂ</v>
      </c>
      <c r="G18" s="39">
        <f t="shared" si="1"/>
        <v>1.0532407407407407E-2</v>
      </c>
      <c r="H18" s="111">
        <f>IFERROR(ROUNDDOWN($G18-VLOOKUP(C18,'3'!$C$7:$G$31,5,0),7),"")</f>
        <v>2.6619999999999999E-3</v>
      </c>
      <c r="I18" s="120">
        <v>1510</v>
      </c>
      <c r="K18" s="136">
        <v>12</v>
      </c>
      <c r="L18" s="40">
        <v>10</v>
      </c>
      <c r="M18" s="40" t="s">
        <v>237</v>
      </c>
      <c r="N18" s="40">
        <v>5</v>
      </c>
      <c r="O18" s="40" t="s">
        <v>186</v>
      </c>
      <c r="P18" s="137">
        <v>1.0243055555555556E-2</v>
      </c>
      <c r="Q18" s="130">
        <v>2.5462000000000002E-3</v>
      </c>
    </row>
    <row r="19" spans="2:17" ht="21" customHeight="1">
      <c r="B19" s="110">
        <f t="shared" si="0"/>
        <v>15</v>
      </c>
      <c r="C19" s="30">
        <v>13</v>
      </c>
      <c r="D19" s="31" t="str">
        <f>IF($I19="","",VLOOKUP($C19,'リレー名簿（当日名簿変更はここ）'!$A$5:$N$29,9,0))</f>
        <v>又吉　惺風</v>
      </c>
      <c r="E19" s="31">
        <f>IF($I19="","",VLOOKUP($C19,'リレー名簿（当日名簿変更はここ）'!$A$5:$N$29,10,0))</f>
        <v>5</v>
      </c>
      <c r="F19" s="31" t="str">
        <f>IF($I19="","",VLOOKUP($C19,'リレー名簿（当日名簿変更はここ）'!$A$5:$N$29,2,0))</f>
        <v>北丘小学校B</v>
      </c>
      <c r="G19" s="39">
        <f t="shared" si="1"/>
        <v>1.0590277777777777E-2</v>
      </c>
      <c r="H19" s="111">
        <f>IFERROR(ROUNDDOWN($G19-VLOOKUP(C19,'3'!$C$7:$G$31,5,0),7),"")</f>
        <v>2.6040999999999998E-3</v>
      </c>
      <c r="I19" s="120">
        <v>1515</v>
      </c>
      <c r="K19" s="134">
        <v>12</v>
      </c>
      <c r="L19" s="135">
        <v>9</v>
      </c>
      <c r="M19" s="135" t="s">
        <v>236</v>
      </c>
      <c r="N19" s="135">
        <v>5</v>
      </c>
      <c r="O19" s="135" t="s">
        <v>184</v>
      </c>
      <c r="P19" s="151">
        <v>1.0254629629629629E-2</v>
      </c>
      <c r="Q19" s="166">
        <v>2.5462000000000002E-3</v>
      </c>
    </row>
    <row r="20" spans="2:17" ht="21" customHeight="1">
      <c r="B20" s="110">
        <f t="shared" si="0"/>
        <v>14</v>
      </c>
      <c r="C20" s="30">
        <v>12</v>
      </c>
      <c r="D20" s="31" t="str">
        <f>IF($I20="","",VLOOKUP($C20,'リレー名簿（当日名簿変更はここ）'!$A$5:$N$29,9,0))</f>
        <v>澤岻　辰輝</v>
      </c>
      <c r="E20" s="31">
        <f>IF($I20="","",VLOOKUP($C20,'リレー名簿（当日名簿変更はここ）'!$A$5:$N$29,10,0))</f>
        <v>4</v>
      </c>
      <c r="F20" s="31" t="str">
        <f>IF($I20="","",VLOOKUP($C20,'リレー名簿（当日名簿変更はここ）'!$A$5:$N$29,2,0))</f>
        <v>北丘小学校A</v>
      </c>
      <c r="G20" s="39">
        <f t="shared" si="1"/>
        <v>1.0613425925925927E-2</v>
      </c>
      <c r="H20" s="111">
        <f>IFERROR(ROUNDDOWN($G20-VLOOKUP(C20,'3'!$C$7:$G$31,5,0),7),"")</f>
        <v>2.5693999999999999E-3</v>
      </c>
      <c r="I20" s="120">
        <v>1517</v>
      </c>
      <c r="K20" s="136">
        <v>14</v>
      </c>
      <c r="L20" s="40">
        <v>12</v>
      </c>
      <c r="M20" s="40" t="s">
        <v>239</v>
      </c>
      <c r="N20" s="40">
        <v>4</v>
      </c>
      <c r="O20" s="40" t="s">
        <v>190</v>
      </c>
      <c r="P20" s="137">
        <v>1.0613425925925927E-2</v>
      </c>
      <c r="Q20" s="130">
        <v>2.5693999999999999E-3</v>
      </c>
    </row>
    <row r="21" spans="2:17" ht="21" customHeight="1">
      <c r="B21" s="110">
        <f t="shared" si="0"/>
        <v>3</v>
      </c>
      <c r="C21" s="30">
        <v>14</v>
      </c>
      <c r="D21" s="31" t="str">
        <f>IF($I21="","",VLOOKUP($C21,'リレー名簿（当日名簿変更はここ）'!$A$5:$N$29,9,0))</f>
        <v>嶺井　翔太</v>
      </c>
      <c r="E21" s="31">
        <f>IF($I21="","",VLOOKUP($C21,'リレー名簿（当日名簿変更はここ）'!$A$5:$N$29,10,0))</f>
        <v>6</v>
      </c>
      <c r="F21" s="31" t="str">
        <f>IF($I21="","",VLOOKUP($C21,'リレー名簿（当日名簿変更はここ）'!$A$5:$N$29,2,0))</f>
        <v>佐敷小A</v>
      </c>
      <c r="G21" s="39">
        <f t="shared" si="1"/>
        <v>1.0625000000000001E-2</v>
      </c>
      <c r="H21" s="111">
        <f>IFERROR(ROUNDDOWN($G21-VLOOKUP(C21,'3'!$C$7:$G$31,5,0),7),"")</f>
        <v>2.2916E-3</v>
      </c>
      <c r="I21" s="120">
        <v>1518</v>
      </c>
      <c r="K21" s="136">
        <v>15</v>
      </c>
      <c r="L21" s="40">
        <v>1</v>
      </c>
      <c r="M21" s="40" t="s">
        <v>228</v>
      </c>
      <c r="N21" s="40">
        <v>5</v>
      </c>
      <c r="O21" s="40" t="s">
        <v>168</v>
      </c>
      <c r="P21" s="137">
        <v>9.9537037037037042E-3</v>
      </c>
      <c r="Q21" s="130">
        <v>2.6040999999999998E-3</v>
      </c>
    </row>
    <row r="22" spans="2:17" ht="21" customHeight="1">
      <c r="B22" s="110">
        <f t="shared" si="0"/>
        <v>1</v>
      </c>
      <c r="C22" s="30">
        <v>16</v>
      </c>
      <c r="D22" s="31" t="str">
        <f>IF($I22="","",VLOOKUP($C22,'リレー名簿（当日名簿変更はここ）'!$A$5:$N$29,9,0))</f>
        <v>金城　巧龍</v>
      </c>
      <c r="E22" s="31">
        <f>IF($I22="","",VLOOKUP($C22,'リレー名簿（当日名簿変更はここ）'!$A$5:$N$29,10,0))</f>
        <v>6</v>
      </c>
      <c r="F22" s="31" t="str">
        <f>IF($I22="","",VLOOKUP($C22,'リレー名簿（当日名簿変更はここ）'!$A$5:$N$29,2,0))</f>
        <v>津嘉山小学校A</v>
      </c>
      <c r="G22" s="39">
        <f t="shared" si="1"/>
        <v>1.064814814814815E-2</v>
      </c>
      <c r="H22" s="111">
        <f>IFERROR(ROUNDDOWN($G22-VLOOKUP(C22,'3'!$C$7:$G$31,5,0),7),"")</f>
        <v>2.199E-3</v>
      </c>
      <c r="I22" s="120">
        <v>1520</v>
      </c>
      <c r="K22" s="136">
        <v>15</v>
      </c>
      <c r="L22" s="40">
        <v>13</v>
      </c>
      <c r="M22" s="40" t="s">
        <v>240</v>
      </c>
      <c r="N22" s="40">
        <v>5</v>
      </c>
      <c r="O22" s="40" t="s">
        <v>192</v>
      </c>
      <c r="P22" s="137">
        <v>1.0590277777777777E-2</v>
      </c>
      <c r="Q22" s="130">
        <v>2.6040999999999998E-3</v>
      </c>
    </row>
    <row r="23" spans="2:17" ht="21" customHeight="1">
      <c r="B23" s="110">
        <f t="shared" si="0"/>
        <v>1</v>
      </c>
      <c r="C23" s="30">
        <v>20</v>
      </c>
      <c r="D23" s="31" t="str">
        <f>IF($I23="","",VLOOKUP($C23,'リレー名簿（当日名簿変更はここ）'!$A$5:$N$29,9,0))</f>
        <v>豊見山　太陽</v>
      </c>
      <c r="E23" s="31">
        <f>IF($I23="","",VLOOKUP($C23,'リレー名簿（当日名簿変更はここ）'!$A$5:$N$29,10,0))</f>
        <v>4</v>
      </c>
      <c r="F23" s="31" t="str">
        <f>IF($I23="","",VLOOKUP($C23,'リレー名簿（当日名簿変更はここ）'!$A$5:$N$29,2,0))</f>
        <v>与那原小学校B</v>
      </c>
      <c r="G23" s="39">
        <f t="shared" si="1"/>
        <v>1.0763888888888891E-2</v>
      </c>
      <c r="H23" s="111">
        <f>IFERROR(ROUNDDOWN($G23-VLOOKUP(C23,'3'!$C$7:$G$31,5,0),7),"")</f>
        <v>2.199E-3</v>
      </c>
      <c r="I23" s="120">
        <v>1530</v>
      </c>
      <c r="K23" s="136">
        <v>17</v>
      </c>
      <c r="L23" s="40">
        <v>11</v>
      </c>
      <c r="M23" s="40" t="s">
        <v>238</v>
      </c>
      <c r="N23" s="40">
        <v>6</v>
      </c>
      <c r="O23" s="40" t="s">
        <v>188</v>
      </c>
      <c r="P23" s="137">
        <v>1.042824074074074E-2</v>
      </c>
      <c r="Q23" s="130">
        <v>2.6156999999999999E-3</v>
      </c>
    </row>
    <row r="24" spans="2:17" ht="21" customHeight="1">
      <c r="B24" s="110">
        <f t="shared" si="0"/>
        <v>4</v>
      </c>
      <c r="C24" s="30">
        <v>17</v>
      </c>
      <c r="D24" s="31" t="str">
        <f>IF($I24="","",VLOOKUP($C24,'リレー名簿（当日名簿変更はここ）'!$A$5:$N$29,9,0))</f>
        <v>赤嶺　政斗</v>
      </c>
      <c r="E24" s="31">
        <f>IF($I24="","",VLOOKUP($C24,'リレー名簿（当日名簿変更はここ）'!$A$5:$N$29,10,0))</f>
        <v>5</v>
      </c>
      <c r="F24" s="116" t="str">
        <f>IF($I24="","",VLOOKUP($C24,'リレー名簿（当日名簿変更はここ）'!$A$5:$N$29,2,0))</f>
        <v>津嘉山小学校B</v>
      </c>
      <c r="G24" s="83">
        <f t="shared" si="1"/>
        <v>1.087962962962963E-2</v>
      </c>
      <c r="H24" s="111">
        <f>IFERROR(ROUNDDOWN($G24-VLOOKUP(C24,'3'!$C$7:$G$31,5,0),7),"")</f>
        <v>2.3032E-3</v>
      </c>
      <c r="I24" s="121">
        <v>1540</v>
      </c>
      <c r="K24" s="134">
        <v>18</v>
      </c>
      <c r="L24" s="135">
        <v>8</v>
      </c>
      <c r="M24" s="135" t="s">
        <v>235</v>
      </c>
      <c r="N24" s="135">
        <v>6</v>
      </c>
      <c r="O24" s="135" t="s">
        <v>182</v>
      </c>
      <c r="P24" s="151">
        <v>1.0416666666666666E-2</v>
      </c>
      <c r="Q24" s="166">
        <v>2.6619999999999999E-3</v>
      </c>
    </row>
    <row r="25" spans="2:17" ht="21" customHeight="1">
      <c r="B25" s="110">
        <f t="shared" si="0"/>
        <v>5</v>
      </c>
      <c r="C25" s="30">
        <v>19</v>
      </c>
      <c r="D25" s="31" t="str">
        <f>IF($I25="","",VLOOKUP($C25,'リレー名簿（当日名簿変更はここ）'!$A$5:$N$29,9,0))</f>
        <v>佐藤　丸夢</v>
      </c>
      <c r="E25" s="31">
        <f>IF($I25="","",VLOOKUP($C25,'リレー名簿（当日名簿変更はここ）'!$A$5:$N$29,10,0))</f>
        <v>5</v>
      </c>
      <c r="F25" s="116" t="str">
        <f>IF($I25="","",VLOOKUP($C25,'リレー名簿（当日名簿変更はここ）'!$A$5:$N$29,2,0))</f>
        <v>与那原小学校A</v>
      </c>
      <c r="G25" s="83">
        <f t="shared" si="1"/>
        <v>1.0995370370370371E-2</v>
      </c>
      <c r="H25" s="111">
        <f>IFERROR(ROUNDDOWN($G25-VLOOKUP(C25,'3'!$C$7:$G$31,5,0),7),"")</f>
        <v>2.3958E-3</v>
      </c>
      <c r="I25" s="103">
        <v>1550</v>
      </c>
      <c r="K25" s="136">
        <v>18</v>
      </c>
      <c r="L25" s="40">
        <v>15</v>
      </c>
      <c r="M25" s="40" t="s">
        <v>242</v>
      </c>
      <c r="N25" s="40">
        <v>4</v>
      </c>
      <c r="O25" s="40" t="s">
        <v>195</v>
      </c>
      <c r="P25" s="137">
        <v>1.0532407407407407E-2</v>
      </c>
      <c r="Q25" s="130">
        <v>2.6619999999999999E-3</v>
      </c>
    </row>
    <row r="26" spans="2:17" ht="21" customHeight="1">
      <c r="B26" s="110">
        <f t="shared" si="0"/>
        <v>9</v>
      </c>
      <c r="C26" s="30">
        <v>18</v>
      </c>
      <c r="D26" s="31" t="str">
        <f>IF($I26="","",VLOOKUP($C26,'リレー名簿（当日名簿変更はここ）'!$A$5:$N$29,9,0))</f>
        <v>潮平　希虎</v>
      </c>
      <c r="E26" s="31">
        <f>IF($I26="","",VLOOKUP($C26,'リレー名簿（当日名簿変更はここ）'!$A$5:$N$29,10,0))</f>
        <v>6</v>
      </c>
      <c r="F26" s="116" t="str">
        <f>IF($I26="","",VLOOKUP($C26,'リレー名簿（当日名簿変更はここ）'!$A$5:$N$29,2,0))</f>
        <v>馬天小学校</v>
      </c>
      <c r="G26" s="83">
        <f t="shared" si="1"/>
        <v>1.1111111111111112E-2</v>
      </c>
      <c r="H26" s="111">
        <f>IFERROR(ROUNDDOWN($G26-VLOOKUP(C26,'3'!$C$7:$G$31,5,0),7),"")</f>
        <v>2.4884E-3</v>
      </c>
      <c r="I26" s="103">
        <v>1600</v>
      </c>
      <c r="K26" s="136">
        <v>20</v>
      </c>
      <c r="L26" s="40">
        <v>6</v>
      </c>
      <c r="M26" s="40" t="s">
        <v>233</v>
      </c>
      <c r="N26" s="40">
        <v>6</v>
      </c>
      <c r="O26" s="40" t="s">
        <v>178</v>
      </c>
      <c r="P26" s="137">
        <v>9.7222222222222224E-3</v>
      </c>
      <c r="Q26" s="130">
        <v>2.7777000000000001E-3</v>
      </c>
    </row>
    <row r="27" spans="2:17" ht="21" customHeight="1">
      <c r="B27" s="110" t="str">
        <f t="shared" si="0"/>
        <v/>
      </c>
      <c r="C27" s="30"/>
      <c r="D27" s="31" t="str">
        <f>IF($I27="","",VLOOKUP($C27,'リレー名簿（当日名簿変更はここ）'!$A$5:$N$29,9,0))</f>
        <v/>
      </c>
      <c r="E27" s="31" t="str">
        <f>IF($I27="","",VLOOKUP($C27,'リレー名簿（当日名簿変更はここ）'!$A$5:$N$29,10,0))</f>
        <v/>
      </c>
      <c r="F27" s="116" t="str">
        <f>IF($I27="","",VLOOKUP($C27,'リレー名簿（当日名簿変更はここ）'!$A$5:$N$29,2,0))</f>
        <v/>
      </c>
      <c r="G27" s="83" t="str">
        <f t="shared" si="1"/>
        <v/>
      </c>
      <c r="H27" s="111" t="str">
        <f>IFERROR(ROUNDDOWN($G27-VLOOKUP(C27,'3'!$C$7:$G$31,5,0),7),"")</f>
        <v/>
      </c>
      <c r="I27" s="103"/>
      <c r="K27" s="134"/>
      <c r="L27" s="135"/>
      <c r="M27" s="135"/>
      <c r="N27" s="135"/>
      <c r="O27" s="135"/>
      <c r="P27" s="151"/>
      <c r="Q27" s="166"/>
    </row>
    <row r="28" spans="2:17" ht="21" customHeight="1">
      <c r="B28" s="110" t="str">
        <f t="shared" si="0"/>
        <v/>
      </c>
      <c r="C28" s="30"/>
      <c r="D28" s="31" t="str">
        <f>IF($I28="","",VLOOKUP($C28,'リレー名簿（当日名簿変更はここ）'!$A$5:$N$29,9,0))</f>
        <v/>
      </c>
      <c r="E28" s="31" t="str">
        <f>IF($I28="","",VLOOKUP($C28,'リレー名簿（当日名簿変更はここ）'!$A$5:$N$29,10,0))</f>
        <v/>
      </c>
      <c r="F28" s="116" t="str">
        <f>IF($I28="","",VLOOKUP($C28,'リレー名簿（当日名簿変更はここ）'!$A$5:$N$29,2,0))</f>
        <v/>
      </c>
      <c r="G28" s="83" t="str">
        <f t="shared" si="1"/>
        <v/>
      </c>
      <c r="H28" s="111" t="str">
        <f>IFERROR(ROUNDDOWN($G28-VLOOKUP(C28,'3'!$C$7:$G$31,5,0),7),"")</f>
        <v/>
      </c>
      <c r="I28" s="103"/>
      <c r="K28" s="134"/>
      <c r="L28" s="135"/>
      <c r="M28" s="135"/>
      <c r="N28" s="135"/>
      <c r="O28" s="135"/>
      <c r="P28" s="151"/>
      <c r="Q28" s="166"/>
    </row>
    <row r="29" spans="2:17" ht="21" customHeight="1">
      <c r="B29" s="110" t="str">
        <f t="shared" si="0"/>
        <v/>
      </c>
      <c r="C29" s="30"/>
      <c r="D29" s="31" t="str">
        <f>IF($I29="","",VLOOKUP($C29,'リレー名簿（当日名簿変更はここ）'!$A$5:$N$29,9,0))</f>
        <v/>
      </c>
      <c r="E29" s="31" t="str">
        <f>IF($I29="","",VLOOKUP($C29,'リレー名簿（当日名簿変更はここ）'!$A$5:$N$29,10,0))</f>
        <v/>
      </c>
      <c r="F29" s="116" t="str">
        <f>IF($I29="","",VLOOKUP($C29,'リレー名簿（当日名簿変更はここ）'!$A$5:$N$29,2,0))</f>
        <v/>
      </c>
      <c r="G29" s="83" t="str">
        <f t="shared" si="1"/>
        <v/>
      </c>
      <c r="H29" s="111" t="str">
        <f>IFERROR(ROUNDDOWN($G29-VLOOKUP(C29,'3'!$C$7:$G$31,5,0),7),"")</f>
        <v/>
      </c>
      <c r="I29" s="103"/>
      <c r="K29" s="134"/>
      <c r="L29" s="135"/>
      <c r="M29" s="135"/>
      <c r="N29" s="135"/>
      <c r="O29" s="135"/>
      <c r="P29" s="151"/>
      <c r="Q29" s="166"/>
    </row>
    <row r="30" spans="2:17" ht="21" customHeight="1">
      <c r="B30" s="110" t="str">
        <f t="shared" si="0"/>
        <v/>
      </c>
      <c r="C30" s="30"/>
      <c r="D30" s="31" t="str">
        <f>IF($I30="","",VLOOKUP($C30,'リレー名簿（当日名簿変更はここ）'!$A$5:$N$29,9,0))</f>
        <v/>
      </c>
      <c r="E30" s="31" t="str">
        <f>IF($I30="","",VLOOKUP($C30,'リレー名簿（当日名簿変更はここ）'!$A$5:$N$29,10,0))</f>
        <v/>
      </c>
      <c r="F30" s="116" t="str">
        <f>IF($I30="","",VLOOKUP($C30,'リレー名簿（当日名簿変更はここ）'!$A$5:$N$29,2,0))</f>
        <v/>
      </c>
      <c r="G30" s="83" t="str">
        <f t="shared" si="1"/>
        <v/>
      </c>
      <c r="H30" s="111" t="str">
        <f>IFERROR(ROUNDDOWN($G30-VLOOKUP(C30,'3'!$C$7:$G$31,5,0),7),"")</f>
        <v/>
      </c>
      <c r="I30" s="103"/>
      <c r="K30" s="134"/>
      <c r="L30" s="135"/>
      <c r="M30" s="135"/>
      <c r="N30" s="135"/>
      <c r="O30" s="135"/>
      <c r="P30" s="151"/>
      <c r="Q30" s="166"/>
    </row>
    <row r="31" spans="2:17" ht="21" customHeight="1" thickBot="1">
      <c r="B31" s="112" t="str">
        <f t="shared" si="0"/>
        <v/>
      </c>
      <c r="C31" s="122"/>
      <c r="D31" s="113" t="str">
        <f>IF($I31="","",VLOOKUP($C31,'リレー名簿（当日名簿変更はここ）'!$A$5:$N$29,9,0))</f>
        <v/>
      </c>
      <c r="E31" s="113" t="str">
        <f>IF($I31="","",VLOOKUP($C31,'リレー名簿（当日名簿変更はここ）'!$A$5:$N$29,10,0))</f>
        <v/>
      </c>
      <c r="F31" s="123" t="str">
        <f>IF($I31="","",VLOOKUP($C31,'リレー名簿（当日名簿変更はここ）'!$A$5:$N$29,2,0))</f>
        <v/>
      </c>
      <c r="G31" s="114" t="str">
        <f t="shared" si="1"/>
        <v/>
      </c>
      <c r="H31" s="115" t="str">
        <f>IFERROR(ROUNDDOWN($G31-VLOOKUP(C31,'3'!$C$7:$G$31,5,0),7),"")</f>
        <v/>
      </c>
      <c r="I31" s="104"/>
      <c r="K31" s="138"/>
      <c r="L31" s="139"/>
      <c r="M31" s="139"/>
      <c r="N31" s="139"/>
      <c r="O31" s="139"/>
      <c r="P31" s="152"/>
      <c r="Q31" s="167"/>
    </row>
    <row r="32" spans="2:17" ht="15" thickTop="1">
      <c r="G32" s="33"/>
      <c r="H32" s="33"/>
      <c r="I32" s="33"/>
    </row>
    <row r="33" spans="7:9">
      <c r="G33" s="33"/>
      <c r="H33" s="33"/>
      <c r="I33" s="33"/>
    </row>
    <row r="34" spans="7:9">
      <c r="G34" s="33"/>
      <c r="H34" s="33"/>
      <c r="I34" s="33"/>
    </row>
    <row r="35" spans="7:9">
      <c r="G35" s="33"/>
      <c r="H35" s="33"/>
      <c r="I35" s="33"/>
    </row>
  </sheetData>
  <sheetProtection formatCells="0" formatColumns="0" formatRows="0"/>
  <autoFilter ref="K6:Q6" xr:uid="{7041F1B1-8F44-450B-A476-B0E79F0BC2F3}">
    <sortState xmlns:xlrd2="http://schemas.microsoft.com/office/spreadsheetml/2017/richdata2" ref="K7:Q26">
      <sortCondition ref="K6"/>
    </sortState>
  </autoFilter>
  <mergeCells count="4">
    <mergeCell ref="K1:Q1"/>
    <mergeCell ref="C2:G2"/>
    <mergeCell ref="M3:Q4"/>
    <mergeCell ref="K2:Q2"/>
  </mergeCells>
  <phoneticPr fontId="3"/>
  <dataValidations count="1">
    <dataValidation imeMode="off" allowBlank="1" showInputMessage="1" showErrorMessage="1" sqref="G32:I35 JC32:JE35 SY32:TA35 ACU32:ACW35 AMQ32:AMS35 AWM32:AWO35 BGI32:BGK35 BQE32:BQG35 CAA32:CAC35 CJW32:CJY35 CTS32:CTU35 DDO32:DDQ35 DNK32:DNM35 DXG32:DXI35 EHC32:EHE35 EQY32:ERA35 FAU32:FAW35 FKQ32:FKS35 FUM32:FUO35 GEI32:GEK35 GOE32:GOG35 GYA32:GYC35 HHW32:HHY35 HRS32:HRU35 IBO32:IBQ35 ILK32:ILM35 IVG32:IVI35 JFC32:JFE35 JOY32:JPA35 JYU32:JYW35 KIQ32:KIS35 KSM32:KSO35 LCI32:LCK35 LME32:LMG35 LWA32:LWC35 MFW32:MFY35 MPS32:MPU35 MZO32:MZQ35 NJK32:NJM35 NTG32:NTI35 ODC32:ODE35 OMY32:ONA35 OWU32:OWW35 PGQ32:PGS35 PQM32:PQO35 QAI32:QAK35 QKE32:QKG35 QUA32:QUC35 RDW32:RDY35 RNS32:RNU35 RXO32:RXQ35 SHK32:SHM35 SRG32:SRI35 TBC32:TBE35 TKY32:TLA35 TUU32:TUW35 UEQ32:UES35 UOM32:UOO35 UYI32:UYK35 VIE32:VIG35 VSA32:VSC35 WBW32:WBY35 WLS32:WLU35 WVO32:WVQ35 G65568:I65571 JC65568:JE65571 SY65568:TA65571 ACU65568:ACW65571 AMQ65568:AMS65571 AWM65568:AWO65571 BGI65568:BGK65571 BQE65568:BQG65571 CAA65568:CAC65571 CJW65568:CJY65571 CTS65568:CTU65571 DDO65568:DDQ65571 DNK65568:DNM65571 DXG65568:DXI65571 EHC65568:EHE65571 EQY65568:ERA65571 FAU65568:FAW65571 FKQ65568:FKS65571 FUM65568:FUO65571 GEI65568:GEK65571 GOE65568:GOG65571 GYA65568:GYC65571 HHW65568:HHY65571 HRS65568:HRU65571 IBO65568:IBQ65571 ILK65568:ILM65571 IVG65568:IVI65571 JFC65568:JFE65571 JOY65568:JPA65571 JYU65568:JYW65571 KIQ65568:KIS65571 KSM65568:KSO65571 LCI65568:LCK65571 LME65568:LMG65571 LWA65568:LWC65571 MFW65568:MFY65571 MPS65568:MPU65571 MZO65568:MZQ65571 NJK65568:NJM65571 NTG65568:NTI65571 ODC65568:ODE65571 OMY65568:ONA65571 OWU65568:OWW65571 PGQ65568:PGS65571 PQM65568:PQO65571 QAI65568:QAK65571 QKE65568:QKG65571 QUA65568:QUC65571 RDW65568:RDY65571 RNS65568:RNU65571 RXO65568:RXQ65571 SHK65568:SHM65571 SRG65568:SRI65571 TBC65568:TBE65571 TKY65568:TLA65571 TUU65568:TUW65571 UEQ65568:UES65571 UOM65568:UOO65571 UYI65568:UYK65571 VIE65568:VIG65571 VSA65568:VSC65571 WBW65568:WBY65571 WLS65568:WLU65571 WVO65568:WVQ65571 G131104:I131107 JC131104:JE131107 SY131104:TA131107 ACU131104:ACW131107 AMQ131104:AMS131107 AWM131104:AWO131107 BGI131104:BGK131107 BQE131104:BQG131107 CAA131104:CAC131107 CJW131104:CJY131107 CTS131104:CTU131107 DDO131104:DDQ131107 DNK131104:DNM131107 DXG131104:DXI131107 EHC131104:EHE131107 EQY131104:ERA131107 FAU131104:FAW131107 FKQ131104:FKS131107 FUM131104:FUO131107 GEI131104:GEK131107 GOE131104:GOG131107 GYA131104:GYC131107 HHW131104:HHY131107 HRS131104:HRU131107 IBO131104:IBQ131107 ILK131104:ILM131107 IVG131104:IVI131107 JFC131104:JFE131107 JOY131104:JPA131107 JYU131104:JYW131107 KIQ131104:KIS131107 KSM131104:KSO131107 LCI131104:LCK131107 LME131104:LMG131107 LWA131104:LWC131107 MFW131104:MFY131107 MPS131104:MPU131107 MZO131104:MZQ131107 NJK131104:NJM131107 NTG131104:NTI131107 ODC131104:ODE131107 OMY131104:ONA131107 OWU131104:OWW131107 PGQ131104:PGS131107 PQM131104:PQO131107 QAI131104:QAK131107 QKE131104:QKG131107 QUA131104:QUC131107 RDW131104:RDY131107 RNS131104:RNU131107 RXO131104:RXQ131107 SHK131104:SHM131107 SRG131104:SRI131107 TBC131104:TBE131107 TKY131104:TLA131107 TUU131104:TUW131107 UEQ131104:UES131107 UOM131104:UOO131107 UYI131104:UYK131107 VIE131104:VIG131107 VSA131104:VSC131107 WBW131104:WBY131107 WLS131104:WLU131107 WVO131104:WVQ131107 G196640:I196643 JC196640:JE196643 SY196640:TA196643 ACU196640:ACW196643 AMQ196640:AMS196643 AWM196640:AWO196643 BGI196640:BGK196643 BQE196640:BQG196643 CAA196640:CAC196643 CJW196640:CJY196643 CTS196640:CTU196643 DDO196640:DDQ196643 DNK196640:DNM196643 DXG196640:DXI196643 EHC196640:EHE196643 EQY196640:ERA196643 FAU196640:FAW196643 FKQ196640:FKS196643 FUM196640:FUO196643 GEI196640:GEK196643 GOE196640:GOG196643 GYA196640:GYC196643 HHW196640:HHY196643 HRS196640:HRU196643 IBO196640:IBQ196643 ILK196640:ILM196643 IVG196640:IVI196643 JFC196640:JFE196643 JOY196640:JPA196643 JYU196640:JYW196643 KIQ196640:KIS196643 KSM196640:KSO196643 LCI196640:LCK196643 LME196640:LMG196643 LWA196640:LWC196643 MFW196640:MFY196643 MPS196640:MPU196643 MZO196640:MZQ196643 NJK196640:NJM196643 NTG196640:NTI196643 ODC196640:ODE196643 OMY196640:ONA196643 OWU196640:OWW196643 PGQ196640:PGS196643 PQM196640:PQO196643 QAI196640:QAK196643 QKE196640:QKG196643 QUA196640:QUC196643 RDW196640:RDY196643 RNS196640:RNU196643 RXO196640:RXQ196643 SHK196640:SHM196643 SRG196640:SRI196643 TBC196640:TBE196643 TKY196640:TLA196643 TUU196640:TUW196643 UEQ196640:UES196643 UOM196640:UOO196643 UYI196640:UYK196643 VIE196640:VIG196643 VSA196640:VSC196643 WBW196640:WBY196643 WLS196640:WLU196643 WVO196640:WVQ196643 G262176:I262179 JC262176:JE262179 SY262176:TA262179 ACU262176:ACW262179 AMQ262176:AMS262179 AWM262176:AWO262179 BGI262176:BGK262179 BQE262176:BQG262179 CAA262176:CAC262179 CJW262176:CJY262179 CTS262176:CTU262179 DDO262176:DDQ262179 DNK262176:DNM262179 DXG262176:DXI262179 EHC262176:EHE262179 EQY262176:ERA262179 FAU262176:FAW262179 FKQ262176:FKS262179 FUM262176:FUO262179 GEI262176:GEK262179 GOE262176:GOG262179 GYA262176:GYC262179 HHW262176:HHY262179 HRS262176:HRU262179 IBO262176:IBQ262179 ILK262176:ILM262179 IVG262176:IVI262179 JFC262176:JFE262179 JOY262176:JPA262179 JYU262176:JYW262179 KIQ262176:KIS262179 KSM262176:KSO262179 LCI262176:LCK262179 LME262176:LMG262179 LWA262176:LWC262179 MFW262176:MFY262179 MPS262176:MPU262179 MZO262176:MZQ262179 NJK262176:NJM262179 NTG262176:NTI262179 ODC262176:ODE262179 OMY262176:ONA262179 OWU262176:OWW262179 PGQ262176:PGS262179 PQM262176:PQO262179 QAI262176:QAK262179 QKE262176:QKG262179 QUA262176:QUC262179 RDW262176:RDY262179 RNS262176:RNU262179 RXO262176:RXQ262179 SHK262176:SHM262179 SRG262176:SRI262179 TBC262176:TBE262179 TKY262176:TLA262179 TUU262176:TUW262179 UEQ262176:UES262179 UOM262176:UOO262179 UYI262176:UYK262179 VIE262176:VIG262179 VSA262176:VSC262179 WBW262176:WBY262179 WLS262176:WLU262179 WVO262176:WVQ262179 G327712:I327715 JC327712:JE327715 SY327712:TA327715 ACU327712:ACW327715 AMQ327712:AMS327715 AWM327712:AWO327715 BGI327712:BGK327715 BQE327712:BQG327715 CAA327712:CAC327715 CJW327712:CJY327715 CTS327712:CTU327715 DDO327712:DDQ327715 DNK327712:DNM327715 DXG327712:DXI327715 EHC327712:EHE327715 EQY327712:ERA327715 FAU327712:FAW327715 FKQ327712:FKS327715 FUM327712:FUO327715 GEI327712:GEK327715 GOE327712:GOG327715 GYA327712:GYC327715 HHW327712:HHY327715 HRS327712:HRU327715 IBO327712:IBQ327715 ILK327712:ILM327715 IVG327712:IVI327715 JFC327712:JFE327715 JOY327712:JPA327715 JYU327712:JYW327715 KIQ327712:KIS327715 KSM327712:KSO327715 LCI327712:LCK327715 LME327712:LMG327715 LWA327712:LWC327715 MFW327712:MFY327715 MPS327712:MPU327715 MZO327712:MZQ327715 NJK327712:NJM327715 NTG327712:NTI327715 ODC327712:ODE327715 OMY327712:ONA327715 OWU327712:OWW327715 PGQ327712:PGS327715 PQM327712:PQO327715 QAI327712:QAK327715 QKE327712:QKG327715 QUA327712:QUC327715 RDW327712:RDY327715 RNS327712:RNU327715 RXO327712:RXQ327715 SHK327712:SHM327715 SRG327712:SRI327715 TBC327712:TBE327715 TKY327712:TLA327715 TUU327712:TUW327715 UEQ327712:UES327715 UOM327712:UOO327715 UYI327712:UYK327715 VIE327712:VIG327715 VSA327712:VSC327715 WBW327712:WBY327715 WLS327712:WLU327715 WVO327712:WVQ327715 G393248:I393251 JC393248:JE393251 SY393248:TA393251 ACU393248:ACW393251 AMQ393248:AMS393251 AWM393248:AWO393251 BGI393248:BGK393251 BQE393248:BQG393251 CAA393248:CAC393251 CJW393248:CJY393251 CTS393248:CTU393251 DDO393248:DDQ393251 DNK393248:DNM393251 DXG393248:DXI393251 EHC393248:EHE393251 EQY393248:ERA393251 FAU393248:FAW393251 FKQ393248:FKS393251 FUM393248:FUO393251 GEI393248:GEK393251 GOE393248:GOG393251 GYA393248:GYC393251 HHW393248:HHY393251 HRS393248:HRU393251 IBO393248:IBQ393251 ILK393248:ILM393251 IVG393248:IVI393251 JFC393248:JFE393251 JOY393248:JPA393251 JYU393248:JYW393251 KIQ393248:KIS393251 KSM393248:KSO393251 LCI393248:LCK393251 LME393248:LMG393251 LWA393248:LWC393251 MFW393248:MFY393251 MPS393248:MPU393251 MZO393248:MZQ393251 NJK393248:NJM393251 NTG393248:NTI393251 ODC393248:ODE393251 OMY393248:ONA393251 OWU393248:OWW393251 PGQ393248:PGS393251 PQM393248:PQO393251 QAI393248:QAK393251 QKE393248:QKG393251 QUA393248:QUC393251 RDW393248:RDY393251 RNS393248:RNU393251 RXO393248:RXQ393251 SHK393248:SHM393251 SRG393248:SRI393251 TBC393248:TBE393251 TKY393248:TLA393251 TUU393248:TUW393251 UEQ393248:UES393251 UOM393248:UOO393251 UYI393248:UYK393251 VIE393248:VIG393251 VSA393248:VSC393251 WBW393248:WBY393251 WLS393248:WLU393251 WVO393248:WVQ393251 G458784:I458787 JC458784:JE458787 SY458784:TA458787 ACU458784:ACW458787 AMQ458784:AMS458787 AWM458784:AWO458787 BGI458784:BGK458787 BQE458784:BQG458787 CAA458784:CAC458787 CJW458784:CJY458787 CTS458784:CTU458787 DDO458784:DDQ458787 DNK458784:DNM458787 DXG458784:DXI458787 EHC458784:EHE458787 EQY458784:ERA458787 FAU458784:FAW458787 FKQ458784:FKS458787 FUM458784:FUO458787 GEI458784:GEK458787 GOE458784:GOG458787 GYA458784:GYC458787 HHW458784:HHY458787 HRS458784:HRU458787 IBO458784:IBQ458787 ILK458784:ILM458787 IVG458784:IVI458787 JFC458784:JFE458787 JOY458784:JPA458787 JYU458784:JYW458787 KIQ458784:KIS458787 KSM458784:KSO458787 LCI458784:LCK458787 LME458784:LMG458787 LWA458784:LWC458787 MFW458784:MFY458787 MPS458784:MPU458787 MZO458784:MZQ458787 NJK458784:NJM458787 NTG458784:NTI458787 ODC458784:ODE458787 OMY458784:ONA458787 OWU458784:OWW458787 PGQ458784:PGS458787 PQM458784:PQO458787 QAI458784:QAK458787 QKE458784:QKG458787 QUA458784:QUC458787 RDW458784:RDY458787 RNS458784:RNU458787 RXO458784:RXQ458787 SHK458784:SHM458787 SRG458784:SRI458787 TBC458784:TBE458787 TKY458784:TLA458787 TUU458784:TUW458787 UEQ458784:UES458787 UOM458784:UOO458787 UYI458784:UYK458787 VIE458784:VIG458787 VSA458784:VSC458787 WBW458784:WBY458787 WLS458784:WLU458787 WVO458784:WVQ458787 G524320:I524323 JC524320:JE524323 SY524320:TA524323 ACU524320:ACW524323 AMQ524320:AMS524323 AWM524320:AWO524323 BGI524320:BGK524323 BQE524320:BQG524323 CAA524320:CAC524323 CJW524320:CJY524323 CTS524320:CTU524323 DDO524320:DDQ524323 DNK524320:DNM524323 DXG524320:DXI524323 EHC524320:EHE524323 EQY524320:ERA524323 FAU524320:FAW524323 FKQ524320:FKS524323 FUM524320:FUO524323 GEI524320:GEK524323 GOE524320:GOG524323 GYA524320:GYC524323 HHW524320:HHY524323 HRS524320:HRU524323 IBO524320:IBQ524323 ILK524320:ILM524323 IVG524320:IVI524323 JFC524320:JFE524323 JOY524320:JPA524323 JYU524320:JYW524323 KIQ524320:KIS524323 KSM524320:KSO524323 LCI524320:LCK524323 LME524320:LMG524323 LWA524320:LWC524323 MFW524320:MFY524323 MPS524320:MPU524323 MZO524320:MZQ524323 NJK524320:NJM524323 NTG524320:NTI524323 ODC524320:ODE524323 OMY524320:ONA524323 OWU524320:OWW524323 PGQ524320:PGS524323 PQM524320:PQO524323 QAI524320:QAK524323 QKE524320:QKG524323 QUA524320:QUC524323 RDW524320:RDY524323 RNS524320:RNU524323 RXO524320:RXQ524323 SHK524320:SHM524323 SRG524320:SRI524323 TBC524320:TBE524323 TKY524320:TLA524323 TUU524320:TUW524323 UEQ524320:UES524323 UOM524320:UOO524323 UYI524320:UYK524323 VIE524320:VIG524323 VSA524320:VSC524323 WBW524320:WBY524323 WLS524320:WLU524323 WVO524320:WVQ524323 G589856:I589859 JC589856:JE589859 SY589856:TA589859 ACU589856:ACW589859 AMQ589856:AMS589859 AWM589856:AWO589859 BGI589856:BGK589859 BQE589856:BQG589859 CAA589856:CAC589859 CJW589856:CJY589859 CTS589856:CTU589859 DDO589856:DDQ589859 DNK589856:DNM589859 DXG589856:DXI589859 EHC589856:EHE589859 EQY589856:ERA589859 FAU589856:FAW589859 FKQ589856:FKS589859 FUM589856:FUO589859 GEI589856:GEK589859 GOE589856:GOG589859 GYA589856:GYC589859 HHW589856:HHY589859 HRS589856:HRU589859 IBO589856:IBQ589859 ILK589856:ILM589859 IVG589856:IVI589859 JFC589856:JFE589859 JOY589856:JPA589859 JYU589856:JYW589859 KIQ589856:KIS589859 KSM589856:KSO589859 LCI589856:LCK589859 LME589856:LMG589859 LWA589856:LWC589859 MFW589856:MFY589859 MPS589856:MPU589859 MZO589856:MZQ589859 NJK589856:NJM589859 NTG589856:NTI589859 ODC589856:ODE589859 OMY589856:ONA589859 OWU589856:OWW589859 PGQ589856:PGS589859 PQM589856:PQO589859 QAI589856:QAK589859 QKE589856:QKG589859 QUA589856:QUC589859 RDW589856:RDY589859 RNS589856:RNU589859 RXO589856:RXQ589859 SHK589856:SHM589859 SRG589856:SRI589859 TBC589856:TBE589859 TKY589856:TLA589859 TUU589856:TUW589859 UEQ589856:UES589859 UOM589856:UOO589859 UYI589856:UYK589859 VIE589856:VIG589859 VSA589856:VSC589859 WBW589856:WBY589859 WLS589856:WLU589859 WVO589856:WVQ589859 G655392:I655395 JC655392:JE655395 SY655392:TA655395 ACU655392:ACW655395 AMQ655392:AMS655395 AWM655392:AWO655395 BGI655392:BGK655395 BQE655392:BQG655395 CAA655392:CAC655395 CJW655392:CJY655395 CTS655392:CTU655395 DDO655392:DDQ655395 DNK655392:DNM655395 DXG655392:DXI655395 EHC655392:EHE655395 EQY655392:ERA655395 FAU655392:FAW655395 FKQ655392:FKS655395 FUM655392:FUO655395 GEI655392:GEK655395 GOE655392:GOG655395 GYA655392:GYC655395 HHW655392:HHY655395 HRS655392:HRU655395 IBO655392:IBQ655395 ILK655392:ILM655395 IVG655392:IVI655395 JFC655392:JFE655395 JOY655392:JPA655395 JYU655392:JYW655395 KIQ655392:KIS655395 KSM655392:KSO655395 LCI655392:LCK655395 LME655392:LMG655395 LWA655392:LWC655395 MFW655392:MFY655395 MPS655392:MPU655395 MZO655392:MZQ655395 NJK655392:NJM655395 NTG655392:NTI655395 ODC655392:ODE655395 OMY655392:ONA655395 OWU655392:OWW655395 PGQ655392:PGS655395 PQM655392:PQO655395 QAI655392:QAK655395 QKE655392:QKG655395 QUA655392:QUC655395 RDW655392:RDY655395 RNS655392:RNU655395 RXO655392:RXQ655395 SHK655392:SHM655395 SRG655392:SRI655395 TBC655392:TBE655395 TKY655392:TLA655395 TUU655392:TUW655395 UEQ655392:UES655395 UOM655392:UOO655395 UYI655392:UYK655395 VIE655392:VIG655395 VSA655392:VSC655395 WBW655392:WBY655395 WLS655392:WLU655395 WVO655392:WVQ655395 G720928:I720931 JC720928:JE720931 SY720928:TA720931 ACU720928:ACW720931 AMQ720928:AMS720931 AWM720928:AWO720931 BGI720928:BGK720931 BQE720928:BQG720931 CAA720928:CAC720931 CJW720928:CJY720931 CTS720928:CTU720931 DDO720928:DDQ720931 DNK720928:DNM720931 DXG720928:DXI720931 EHC720928:EHE720931 EQY720928:ERA720931 FAU720928:FAW720931 FKQ720928:FKS720931 FUM720928:FUO720931 GEI720928:GEK720931 GOE720928:GOG720931 GYA720928:GYC720931 HHW720928:HHY720931 HRS720928:HRU720931 IBO720928:IBQ720931 ILK720928:ILM720931 IVG720928:IVI720931 JFC720928:JFE720931 JOY720928:JPA720931 JYU720928:JYW720931 KIQ720928:KIS720931 KSM720928:KSO720931 LCI720928:LCK720931 LME720928:LMG720931 LWA720928:LWC720931 MFW720928:MFY720931 MPS720928:MPU720931 MZO720928:MZQ720931 NJK720928:NJM720931 NTG720928:NTI720931 ODC720928:ODE720931 OMY720928:ONA720931 OWU720928:OWW720931 PGQ720928:PGS720931 PQM720928:PQO720931 QAI720928:QAK720931 QKE720928:QKG720931 QUA720928:QUC720931 RDW720928:RDY720931 RNS720928:RNU720931 RXO720928:RXQ720931 SHK720928:SHM720931 SRG720928:SRI720931 TBC720928:TBE720931 TKY720928:TLA720931 TUU720928:TUW720931 UEQ720928:UES720931 UOM720928:UOO720931 UYI720928:UYK720931 VIE720928:VIG720931 VSA720928:VSC720931 WBW720928:WBY720931 WLS720928:WLU720931 WVO720928:WVQ720931 G786464:I786467 JC786464:JE786467 SY786464:TA786467 ACU786464:ACW786467 AMQ786464:AMS786467 AWM786464:AWO786467 BGI786464:BGK786467 BQE786464:BQG786467 CAA786464:CAC786467 CJW786464:CJY786467 CTS786464:CTU786467 DDO786464:DDQ786467 DNK786464:DNM786467 DXG786464:DXI786467 EHC786464:EHE786467 EQY786464:ERA786467 FAU786464:FAW786467 FKQ786464:FKS786467 FUM786464:FUO786467 GEI786464:GEK786467 GOE786464:GOG786467 GYA786464:GYC786467 HHW786464:HHY786467 HRS786464:HRU786467 IBO786464:IBQ786467 ILK786464:ILM786467 IVG786464:IVI786467 JFC786464:JFE786467 JOY786464:JPA786467 JYU786464:JYW786467 KIQ786464:KIS786467 KSM786464:KSO786467 LCI786464:LCK786467 LME786464:LMG786467 LWA786464:LWC786467 MFW786464:MFY786467 MPS786464:MPU786467 MZO786464:MZQ786467 NJK786464:NJM786467 NTG786464:NTI786467 ODC786464:ODE786467 OMY786464:ONA786467 OWU786464:OWW786467 PGQ786464:PGS786467 PQM786464:PQO786467 QAI786464:QAK786467 QKE786464:QKG786467 QUA786464:QUC786467 RDW786464:RDY786467 RNS786464:RNU786467 RXO786464:RXQ786467 SHK786464:SHM786467 SRG786464:SRI786467 TBC786464:TBE786467 TKY786464:TLA786467 TUU786464:TUW786467 UEQ786464:UES786467 UOM786464:UOO786467 UYI786464:UYK786467 VIE786464:VIG786467 VSA786464:VSC786467 WBW786464:WBY786467 WLS786464:WLU786467 WVO786464:WVQ786467 G852000:I852003 JC852000:JE852003 SY852000:TA852003 ACU852000:ACW852003 AMQ852000:AMS852003 AWM852000:AWO852003 BGI852000:BGK852003 BQE852000:BQG852003 CAA852000:CAC852003 CJW852000:CJY852003 CTS852000:CTU852003 DDO852000:DDQ852003 DNK852000:DNM852003 DXG852000:DXI852003 EHC852000:EHE852003 EQY852000:ERA852003 FAU852000:FAW852003 FKQ852000:FKS852003 FUM852000:FUO852003 GEI852000:GEK852003 GOE852000:GOG852003 GYA852000:GYC852003 HHW852000:HHY852003 HRS852000:HRU852003 IBO852000:IBQ852003 ILK852000:ILM852003 IVG852000:IVI852003 JFC852000:JFE852003 JOY852000:JPA852003 JYU852000:JYW852003 KIQ852000:KIS852003 KSM852000:KSO852003 LCI852000:LCK852003 LME852000:LMG852003 LWA852000:LWC852003 MFW852000:MFY852003 MPS852000:MPU852003 MZO852000:MZQ852003 NJK852000:NJM852003 NTG852000:NTI852003 ODC852000:ODE852003 OMY852000:ONA852003 OWU852000:OWW852003 PGQ852000:PGS852003 PQM852000:PQO852003 QAI852000:QAK852003 QKE852000:QKG852003 QUA852000:QUC852003 RDW852000:RDY852003 RNS852000:RNU852003 RXO852000:RXQ852003 SHK852000:SHM852003 SRG852000:SRI852003 TBC852000:TBE852003 TKY852000:TLA852003 TUU852000:TUW852003 UEQ852000:UES852003 UOM852000:UOO852003 UYI852000:UYK852003 VIE852000:VIG852003 VSA852000:VSC852003 WBW852000:WBY852003 WLS852000:WLU852003 WVO852000:WVQ852003 G917536:I917539 JC917536:JE917539 SY917536:TA917539 ACU917536:ACW917539 AMQ917536:AMS917539 AWM917536:AWO917539 BGI917536:BGK917539 BQE917536:BQG917539 CAA917536:CAC917539 CJW917536:CJY917539 CTS917536:CTU917539 DDO917536:DDQ917539 DNK917536:DNM917539 DXG917536:DXI917539 EHC917536:EHE917539 EQY917536:ERA917539 FAU917536:FAW917539 FKQ917536:FKS917539 FUM917536:FUO917539 GEI917536:GEK917539 GOE917536:GOG917539 GYA917536:GYC917539 HHW917536:HHY917539 HRS917536:HRU917539 IBO917536:IBQ917539 ILK917536:ILM917539 IVG917536:IVI917539 JFC917536:JFE917539 JOY917536:JPA917539 JYU917536:JYW917539 KIQ917536:KIS917539 KSM917536:KSO917539 LCI917536:LCK917539 LME917536:LMG917539 LWA917536:LWC917539 MFW917536:MFY917539 MPS917536:MPU917539 MZO917536:MZQ917539 NJK917536:NJM917539 NTG917536:NTI917539 ODC917536:ODE917539 OMY917536:ONA917539 OWU917536:OWW917539 PGQ917536:PGS917539 PQM917536:PQO917539 QAI917536:QAK917539 QKE917536:QKG917539 QUA917536:QUC917539 RDW917536:RDY917539 RNS917536:RNU917539 RXO917536:RXQ917539 SHK917536:SHM917539 SRG917536:SRI917539 TBC917536:TBE917539 TKY917536:TLA917539 TUU917536:TUW917539 UEQ917536:UES917539 UOM917536:UOO917539 UYI917536:UYK917539 VIE917536:VIG917539 VSA917536:VSC917539 WBW917536:WBY917539 WLS917536:WLU917539 WVO917536:WVQ917539 G983072:I983075 JC983072:JE983075 SY983072:TA983075 ACU983072:ACW983075 AMQ983072:AMS983075 AWM983072:AWO983075 BGI983072:BGK983075 BQE983072:BQG983075 CAA983072:CAC983075 CJW983072:CJY983075 CTS983072:CTU983075 DDO983072:DDQ983075 DNK983072:DNM983075 DXG983072:DXI983075 EHC983072:EHE983075 EQY983072:ERA983075 FAU983072:FAW983075 FKQ983072:FKS983075 FUM983072:FUO983075 GEI983072:GEK983075 GOE983072:GOG983075 GYA983072:GYC983075 HHW983072:HHY983075 HRS983072:HRU983075 IBO983072:IBQ983075 ILK983072:ILM983075 IVG983072:IVI983075 JFC983072:JFE983075 JOY983072:JPA983075 JYU983072:JYW983075 KIQ983072:KIS983075 KSM983072:KSO983075 LCI983072:LCK983075 LME983072:LMG983075 LWA983072:LWC983075 MFW983072:MFY983075 MPS983072:MPU983075 MZO983072:MZQ983075 NJK983072:NJM983075 NTG983072:NTI983075 ODC983072:ODE983075 OMY983072:ONA983075 OWU983072:OWW983075 PGQ983072:PGS983075 PQM983072:PQO983075 QAI983072:QAK983075 QKE983072:QKG983075 QUA983072:QUC983075 RDW983072:RDY983075 RNS983072:RNU983075 RXO983072:RXQ983075 SHK983072:SHM983075 SRG983072:SRI983075 TBC983072:TBE983075 TKY983072:TLA983075 TUU983072:TUW983075 UEQ983072:UES983075 UOM983072:UOO983075 UYI983072:UYK983075 VIE983072:VIG983075 VSA983072:VSC983075 WBW983072:WBY983075 WLS983072:WLU983075 WVO983072:WVQ983075 JC24:JE25 SY24:TA25 ACU24:ACW25 AMQ24:AMS25 AWM24:AWO25 BGI24:BGK25 BQE24:BQG25 CAA24:CAC25 CJW24:CJY25 CTS24:CTU25 DDO24:DDQ25 DNK24:DNM25 DXG24:DXI25 EHC24:EHE25 EQY24:ERA25 FAU24:FAW25 FKQ24:FKS25 FUM24:FUO25 GEI24:GEK25 GOE24:GOG25 GYA24:GYC25 HHW24:HHY25 HRS24:HRU25 IBO24:IBQ25 ILK24:ILM25 IVG24:IVI25 JFC24:JFE25 JOY24:JPA25 JYU24:JYW25 KIQ24:KIS25 KSM24:KSO25 LCI24:LCK25 LME24:LMG25 LWA24:LWC25 MFW24:MFY25 MPS24:MPU25 MZO24:MZQ25 NJK24:NJM25 NTG24:NTI25 ODC24:ODE25 OMY24:ONA25 OWU24:OWW25 PGQ24:PGS25 PQM24:PQO25 QAI24:QAK25 QKE24:QKG25 QUA24:QUC25 RDW24:RDY25 RNS24:RNU25 RXO24:RXQ25 SHK24:SHM25 SRG24:SRI25 TBC24:TBE25 TKY24:TLA25 TUU24:TUW25 UEQ24:UES25 UOM24:UOO25 UYI24:UYK25 VIE24:VIG25 VSA24:VSC25 WBW24:WBY25 WLS24:WLU25 WVO24:WVQ25" xr:uid="{572E1EDA-2D9D-4534-A403-22EA886EEAE1}"/>
  </dataValidations>
  <pageMargins left="0.86614173228346458" right="0.51181102362204722" top="0.74803149606299213" bottom="0.74803149606299213" header="0.31496062992125984" footer="0.31496062992125984"/>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A5788-48E1-4617-ADA2-0DA5C320C9A7}">
  <sheetPr>
    <pageSetUpPr fitToPage="1"/>
  </sheetPr>
  <dimension ref="B1:Y35"/>
  <sheetViews>
    <sheetView topLeftCell="A16" zoomScale="90" zoomScaleNormal="90" zoomScaleSheetLayoutView="100" workbookViewId="0">
      <selection activeCell="D21" sqref="D21"/>
    </sheetView>
  </sheetViews>
  <sheetFormatPr defaultRowHeight="14.4"/>
  <cols>
    <col min="1" max="1" width="0.69921875" style="13" customWidth="1"/>
    <col min="2" max="2" width="6.8984375" style="90" customWidth="1"/>
    <col min="3" max="3" width="7.59765625" style="13" customWidth="1"/>
    <col min="4" max="4" width="12.8984375" style="13" customWidth="1"/>
    <col min="5" max="5" width="4.5" style="13" customWidth="1"/>
    <col min="6" max="6" width="11.59765625" style="13" customWidth="1"/>
    <col min="7" max="7" width="9.19921875" style="13" customWidth="1"/>
    <col min="8" max="8" width="8.8984375" style="13" customWidth="1"/>
    <col min="9" max="9" width="9.19921875" style="13" customWidth="1"/>
    <col min="10" max="10" width="3" style="13" customWidth="1"/>
    <col min="11" max="11" width="13.5" style="41" customWidth="1"/>
    <col min="12" max="12" width="7.3984375" style="34" customWidth="1"/>
    <col min="13" max="13" width="19.19921875" style="34" customWidth="1"/>
    <col min="14" max="14" width="7.3984375" style="34" customWidth="1"/>
    <col min="15" max="15" width="19.19921875" style="34" customWidth="1"/>
    <col min="16" max="16" width="18.5" style="35" customWidth="1"/>
    <col min="17" max="17" width="18.5" style="34" customWidth="1"/>
    <col min="18" max="257" width="9" style="13"/>
    <col min="258" max="258" width="6.8984375" style="13" customWidth="1"/>
    <col min="259" max="259" width="7.8984375" style="13" customWidth="1"/>
    <col min="260" max="260" width="12.8984375" style="13" customWidth="1"/>
    <col min="261" max="261" width="4.5" style="13" customWidth="1"/>
    <col min="262" max="262" width="11.59765625" style="13" customWidth="1"/>
    <col min="263" max="263" width="9.19921875" style="13" customWidth="1"/>
    <col min="264" max="264" width="8.8984375" style="13" customWidth="1"/>
    <col min="265" max="265" width="9.19921875" style="13" customWidth="1"/>
    <col min="266" max="266" width="3" style="13" customWidth="1"/>
    <col min="267" max="267" width="16.69921875" style="13" customWidth="1"/>
    <col min="268" max="268" width="7.3984375" style="13" customWidth="1"/>
    <col min="269" max="269" width="17.69921875" style="13" customWidth="1"/>
    <col min="270" max="270" width="7.3984375" style="13" customWidth="1"/>
    <col min="271" max="271" width="11.59765625" style="13" customWidth="1"/>
    <col min="272" max="273" width="18.5" style="13" customWidth="1"/>
    <col min="274" max="513" width="9" style="13"/>
    <col min="514" max="514" width="6.8984375" style="13" customWidth="1"/>
    <col min="515" max="515" width="7.8984375" style="13" customWidth="1"/>
    <col min="516" max="516" width="12.8984375" style="13" customWidth="1"/>
    <col min="517" max="517" width="4.5" style="13" customWidth="1"/>
    <col min="518" max="518" width="11.59765625" style="13" customWidth="1"/>
    <col min="519" max="519" width="9.19921875" style="13" customWidth="1"/>
    <col min="520" max="520" width="8.8984375" style="13" customWidth="1"/>
    <col min="521" max="521" width="9.19921875" style="13" customWidth="1"/>
    <col min="522" max="522" width="3" style="13" customWidth="1"/>
    <col min="523" max="523" width="16.69921875" style="13" customWidth="1"/>
    <col min="524" max="524" width="7.3984375" style="13" customWidth="1"/>
    <col min="525" max="525" width="17.69921875" style="13" customWidth="1"/>
    <col min="526" max="526" width="7.3984375" style="13" customWidth="1"/>
    <col min="527" max="527" width="11.59765625" style="13" customWidth="1"/>
    <col min="528" max="529" width="18.5" style="13" customWidth="1"/>
    <col min="530" max="769" width="9" style="13"/>
    <col min="770" max="770" width="6.8984375" style="13" customWidth="1"/>
    <col min="771" max="771" width="7.8984375" style="13" customWidth="1"/>
    <col min="772" max="772" width="12.8984375" style="13" customWidth="1"/>
    <col min="773" max="773" width="4.5" style="13" customWidth="1"/>
    <col min="774" max="774" width="11.59765625" style="13" customWidth="1"/>
    <col min="775" max="775" width="9.19921875" style="13" customWidth="1"/>
    <col min="776" max="776" width="8.8984375" style="13" customWidth="1"/>
    <col min="777" max="777" width="9.19921875" style="13" customWidth="1"/>
    <col min="778" max="778" width="3" style="13" customWidth="1"/>
    <col min="779" max="779" width="16.69921875" style="13" customWidth="1"/>
    <col min="780" max="780" width="7.3984375" style="13" customWidth="1"/>
    <col min="781" max="781" width="17.69921875" style="13" customWidth="1"/>
    <col min="782" max="782" width="7.3984375" style="13" customWidth="1"/>
    <col min="783" max="783" width="11.59765625" style="13" customWidth="1"/>
    <col min="784" max="785" width="18.5" style="13" customWidth="1"/>
    <col min="786" max="1025" width="9" style="13"/>
    <col min="1026" max="1026" width="6.8984375" style="13" customWidth="1"/>
    <col min="1027" max="1027" width="7.8984375" style="13" customWidth="1"/>
    <col min="1028" max="1028" width="12.8984375" style="13" customWidth="1"/>
    <col min="1029" max="1029" width="4.5" style="13" customWidth="1"/>
    <col min="1030" max="1030" width="11.59765625" style="13" customWidth="1"/>
    <col min="1031" max="1031" width="9.19921875" style="13" customWidth="1"/>
    <col min="1032" max="1032" width="8.8984375" style="13" customWidth="1"/>
    <col min="1033" max="1033" width="9.19921875" style="13" customWidth="1"/>
    <col min="1034" max="1034" width="3" style="13" customWidth="1"/>
    <col min="1035" max="1035" width="16.69921875" style="13" customWidth="1"/>
    <col min="1036" max="1036" width="7.3984375" style="13" customWidth="1"/>
    <col min="1037" max="1037" width="17.69921875" style="13" customWidth="1"/>
    <col min="1038" max="1038" width="7.3984375" style="13" customWidth="1"/>
    <col min="1039" max="1039" width="11.59765625" style="13" customWidth="1"/>
    <col min="1040" max="1041" width="18.5" style="13" customWidth="1"/>
    <col min="1042" max="1281" width="9" style="13"/>
    <col min="1282" max="1282" width="6.8984375" style="13" customWidth="1"/>
    <col min="1283" max="1283" width="7.8984375" style="13" customWidth="1"/>
    <col min="1284" max="1284" width="12.8984375" style="13" customWidth="1"/>
    <col min="1285" max="1285" width="4.5" style="13" customWidth="1"/>
    <col min="1286" max="1286" width="11.59765625" style="13" customWidth="1"/>
    <col min="1287" max="1287" width="9.19921875" style="13" customWidth="1"/>
    <col min="1288" max="1288" width="8.8984375" style="13" customWidth="1"/>
    <col min="1289" max="1289" width="9.19921875" style="13" customWidth="1"/>
    <col min="1290" max="1290" width="3" style="13" customWidth="1"/>
    <col min="1291" max="1291" width="16.69921875" style="13" customWidth="1"/>
    <col min="1292" max="1292" width="7.3984375" style="13" customWidth="1"/>
    <col min="1293" max="1293" width="17.69921875" style="13" customWidth="1"/>
    <col min="1294" max="1294" width="7.3984375" style="13" customWidth="1"/>
    <col min="1295" max="1295" width="11.59765625" style="13" customWidth="1"/>
    <col min="1296" max="1297" width="18.5" style="13" customWidth="1"/>
    <col min="1298" max="1537" width="9" style="13"/>
    <col min="1538" max="1538" width="6.8984375" style="13" customWidth="1"/>
    <col min="1539" max="1539" width="7.8984375" style="13" customWidth="1"/>
    <col min="1540" max="1540" width="12.8984375" style="13" customWidth="1"/>
    <col min="1541" max="1541" width="4.5" style="13" customWidth="1"/>
    <col min="1542" max="1542" width="11.59765625" style="13" customWidth="1"/>
    <col min="1543" max="1543" width="9.19921875" style="13" customWidth="1"/>
    <col min="1544" max="1544" width="8.8984375" style="13" customWidth="1"/>
    <col min="1545" max="1545" width="9.19921875" style="13" customWidth="1"/>
    <col min="1546" max="1546" width="3" style="13" customWidth="1"/>
    <col min="1547" max="1547" width="16.69921875" style="13" customWidth="1"/>
    <col min="1548" max="1548" width="7.3984375" style="13" customWidth="1"/>
    <col min="1549" max="1549" width="17.69921875" style="13" customWidth="1"/>
    <col min="1550" max="1550" width="7.3984375" style="13" customWidth="1"/>
    <col min="1551" max="1551" width="11.59765625" style="13" customWidth="1"/>
    <col min="1552" max="1553" width="18.5" style="13" customWidth="1"/>
    <col min="1554" max="1793" width="9" style="13"/>
    <col min="1794" max="1794" width="6.8984375" style="13" customWidth="1"/>
    <col min="1795" max="1795" width="7.8984375" style="13" customWidth="1"/>
    <col min="1796" max="1796" width="12.8984375" style="13" customWidth="1"/>
    <col min="1797" max="1797" width="4.5" style="13" customWidth="1"/>
    <col min="1798" max="1798" width="11.59765625" style="13" customWidth="1"/>
    <col min="1799" max="1799" width="9.19921875" style="13" customWidth="1"/>
    <col min="1800" max="1800" width="8.8984375" style="13" customWidth="1"/>
    <col min="1801" max="1801" width="9.19921875" style="13" customWidth="1"/>
    <col min="1802" max="1802" width="3" style="13" customWidth="1"/>
    <col min="1803" max="1803" width="16.69921875" style="13" customWidth="1"/>
    <col min="1804" max="1804" width="7.3984375" style="13" customWidth="1"/>
    <col min="1805" max="1805" width="17.69921875" style="13" customWidth="1"/>
    <col min="1806" max="1806" width="7.3984375" style="13" customWidth="1"/>
    <col min="1807" max="1807" width="11.59765625" style="13" customWidth="1"/>
    <col min="1808" max="1809" width="18.5" style="13" customWidth="1"/>
    <col min="1810" max="2049" width="9" style="13"/>
    <col min="2050" max="2050" width="6.8984375" style="13" customWidth="1"/>
    <col min="2051" max="2051" width="7.8984375" style="13" customWidth="1"/>
    <col min="2052" max="2052" width="12.8984375" style="13" customWidth="1"/>
    <col min="2053" max="2053" width="4.5" style="13" customWidth="1"/>
    <col min="2054" max="2054" width="11.59765625" style="13" customWidth="1"/>
    <col min="2055" max="2055" width="9.19921875" style="13" customWidth="1"/>
    <col min="2056" max="2056" width="8.8984375" style="13" customWidth="1"/>
    <col min="2057" max="2057" width="9.19921875" style="13" customWidth="1"/>
    <col min="2058" max="2058" width="3" style="13" customWidth="1"/>
    <col min="2059" max="2059" width="16.69921875" style="13" customWidth="1"/>
    <col min="2060" max="2060" width="7.3984375" style="13" customWidth="1"/>
    <col min="2061" max="2061" width="17.69921875" style="13" customWidth="1"/>
    <col min="2062" max="2062" width="7.3984375" style="13" customWidth="1"/>
    <col min="2063" max="2063" width="11.59765625" style="13" customWidth="1"/>
    <col min="2064" max="2065" width="18.5" style="13" customWidth="1"/>
    <col min="2066" max="2305" width="9" style="13"/>
    <col min="2306" max="2306" width="6.8984375" style="13" customWidth="1"/>
    <col min="2307" max="2307" width="7.8984375" style="13" customWidth="1"/>
    <col min="2308" max="2308" width="12.8984375" style="13" customWidth="1"/>
    <col min="2309" max="2309" width="4.5" style="13" customWidth="1"/>
    <col min="2310" max="2310" width="11.59765625" style="13" customWidth="1"/>
    <col min="2311" max="2311" width="9.19921875" style="13" customWidth="1"/>
    <col min="2312" max="2312" width="8.8984375" style="13" customWidth="1"/>
    <col min="2313" max="2313" width="9.19921875" style="13" customWidth="1"/>
    <col min="2314" max="2314" width="3" style="13" customWidth="1"/>
    <col min="2315" max="2315" width="16.69921875" style="13" customWidth="1"/>
    <col min="2316" max="2316" width="7.3984375" style="13" customWidth="1"/>
    <col min="2317" max="2317" width="17.69921875" style="13" customWidth="1"/>
    <col min="2318" max="2318" width="7.3984375" style="13" customWidth="1"/>
    <col min="2319" max="2319" width="11.59765625" style="13" customWidth="1"/>
    <col min="2320" max="2321" width="18.5" style="13" customWidth="1"/>
    <col min="2322" max="2561" width="9" style="13"/>
    <col min="2562" max="2562" width="6.8984375" style="13" customWidth="1"/>
    <col min="2563" max="2563" width="7.8984375" style="13" customWidth="1"/>
    <col min="2564" max="2564" width="12.8984375" style="13" customWidth="1"/>
    <col min="2565" max="2565" width="4.5" style="13" customWidth="1"/>
    <col min="2566" max="2566" width="11.59765625" style="13" customWidth="1"/>
    <col min="2567" max="2567" width="9.19921875" style="13" customWidth="1"/>
    <col min="2568" max="2568" width="8.8984375" style="13" customWidth="1"/>
    <col min="2569" max="2569" width="9.19921875" style="13" customWidth="1"/>
    <col min="2570" max="2570" width="3" style="13" customWidth="1"/>
    <col min="2571" max="2571" width="16.69921875" style="13" customWidth="1"/>
    <col min="2572" max="2572" width="7.3984375" style="13" customWidth="1"/>
    <col min="2573" max="2573" width="17.69921875" style="13" customWidth="1"/>
    <col min="2574" max="2574" width="7.3984375" style="13" customWidth="1"/>
    <col min="2575" max="2575" width="11.59765625" style="13" customWidth="1"/>
    <col min="2576" max="2577" width="18.5" style="13" customWidth="1"/>
    <col min="2578" max="2817" width="9" style="13"/>
    <col min="2818" max="2818" width="6.8984375" style="13" customWidth="1"/>
    <col min="2819" max="2819" width="7.8984375" style="13" customWidth="1"/>
    <col min="2820" max="2820" width="12.8984375" style="13" customWidth="1"/>
    <col min="2821" max="2821" width="4.5" style="13" customWidth="1"/>
    <col min="2822" max="2822" width="11.59765625" style="13" customWidth="1"/>
    <col min="2823" max="2823" width="9.19921875" style="13" customWidth="1"/>
    <col min="2824" max="2824" width="8.8984375" style="13" customWidth="1"/>
    <col min="2825" max="2825" width="9.19921875" style="13" customWidth="1"/>
    <col min="2826" max="2826" width="3" style="13" customWidth="1"/>
    <col min="2827" max="2827" width="16.69921875" style="13" customWidth="1"/>
    <col min="2828" max="2828" width="7.3984375" style="13" customWidth="1"/>
    <col min="2829" max="2829" width="17.69921875" style="13" customWidth="1"/>
    <col min="2830" max="2830" width="7.3984375" style="13" customWidth="1"/>
    <col min="2831" max="2831" width="11.59765625" style="13" customWidth="1"/>
    <col min="2832" max="2833" width="18.5" style="13" customWidth="1"/>
    <col min="2834" max="3073" width="9" style="13"/>
    <col min="3074" max="3074" width="6.8984375" style="13" customWidth="1"/>
    <col min="3075" max="3075" width="7.8984375" style="13" customWidth="1"/>
    <col min="3076" max="3076" width="12.8984375" style="13" customWidth="1"/>
    <col min="3077" max="3077" width="4.5" style="13" customWidth="1"/>
    <col min="3078" max="3078" width="11.59765625" style="13" customWidth="1"/>
    <col min="3079" max="3079" width="9.19921875" style="13" customWidth="1"/>
    <col min="3080" max="3080" width="8.8984375" style="13" customWidth="1"/>
    <col min="3081" max="3081" width="9.19921875" style="13" customWidth="1"/>
    <col min="3082" max="3082" width="3" style="13" customWidth="1"/>
    <col min="3083" max="3083" width="16.69921875" style="13" customWidth="1"/>
    <col min="3084" max="3084" width="7.3984375" style="13" customWidth="1"/>
    <col min="3085" max="3085" width="17.69921875" style="13" customWidth="1"/>
    <col min="3086" max="3086" width="7.3984375" style="13" customWidth="1"/>
    <col min="3087" max="3087" width="11.59765625" style="13" customWidth="1"/>
    <col min="3088" max="3089" width="18.5" style="13" customWidth="1"/>
    <col min="3090" max="3329" width="9" style="13"/>
    <col min="3330" max="3330" width="6.8984375" style="13" customWidth="1"/>
    <col min="3331" max="3331" width="7.8984375" style="13" customWidth="1"/>
    <col min="3332" max="3332" width="12.8984375" style="13" customWidth="1"/>
    <col min="3333" max="3333" width="4.5" style="13" customWidth="1"/>
    <col min="3334" max="3334" width="11.59765625" style="13" customWidth="1"/>
    <col min="3335" max="3335" width="9.19921875" style="13" customWidth="1"/>
    <col min="3336" max="3336" width="8.8984375" style="13" customWidth="1"/>
    <col min="3337" max="3337" width="9.19921875" style="13" customWidth="1"/>
    <col min="3338" max="3338" width="3" style="13" customWidth="1"/>
    <col min="3339" max="3339" width="16.69921875" style="13" customWidth="1"/>
    <col min="3340" max="3340" width="7.3984375" style="13" customWidth="1"/>
    <col min="3341" max="3341" width="17.69921875" style="13" customWidth="1"/>
    <col min="3342" max="3342" width="7.3984375" style="13" customWidth="1"/>
    <col min="3343" max="3343" width="11.59765625" style="13" customWidth="1"/>
    <col min="3344" max="3345" width="18.5" style="13" customWidth="1"/>
    <col min="3346" max="3585" width="9" style="13"/>
    <col min="3586" max="3586" width="6.8984375" style="13" customWidth="1"/>
    <col min="3587" max="3587" width="7.8984375" style="13" customWidth="1"/>
    <col min="3588" max="3588" width="12.8984375" style="13" customWidth="1"/>
    <col min="3589" max="3589" width="4.5" style="13" customWidth="1"/>
    <col min="3590" max="3590" width="11.59765625" style="13" customWidth="1"/>
    <col min="3591" max="3591" width="9.19921875" style="13" customWidth="1"/>
    <col min="3592" max="3592" width="8.8984375" style="13" customWidth="1"/>
    <col min="3593" max="3593" width="9.19921875" style="13" customWidth="1"/>
    <col min="3594" max="3594" width="3" style="13" customWidth="1"/>
    <col min="3595" max="3595" width="16.69921875" style="13" customWidth="1"/>
    <col min="3596" max="3596" width="7.3984375" style="13" customWidth="1"/>
    <col min="3597" max="3597" width="17.69921875" style="13" customWidth="1"/>
    <col min="3598" max="3598" width="7.3984375" style="13" customWidth="1"/>
    <col min="3599" max="3599" width="11.59765625" style="13" customWidth="1"/>
    <col min="3600" max="3601" width="18.5" style="13" customWidth="1"/>
    <col min="3602" max="3841" width="9" style="13"/>
    <col min="3842" max="3842" width="6.8984375" style="13" customWidth="1"/>
    <col min="3843" max="3843" width="7.8984375" style="13" customWidth="1"/>
    <col min="3844" max="3844" width="12.8984375" style="13" customWidth="1"/>
    <col min="3845" max="3845" width="4.5" style="13" customWidth="1"/>
    <col min="3846" max="3846" width="11.59765625" style="13" customWidth="1"/>
    <col min="3847" max="3847" width="9.19921875" style="13" customWidth="1"/>
    <col min="3848" max="3848" width="8.8984375" style="13" customWidth="1"/>
    <col min="3849" max="3849" width="9.19921875" style="13" customWidth="1"/>
    <col min="3850" max="3850" width="3" style="13" customWidth="1"/>
    <col min="3851" max="3851" width="16.69921875" style="13" customWidth="1"/>
    <col min="3852" max="3852" width="7.3984375" style="13" customWidth="1"/>
    <col min="3853" max="3853" width="17.69921875" style="13" customWidth="1"/>
    <col min="3854" max="3854" width="7.3984375" style="13" customWidth="1"/>
    <col min="3855" max="3855" width="11.59765625" style="13" customWidth="1"/>
    <col min="3856" max="3857" width="18.5" style="13" customWidth="1"/>
    <col min="3858" max="4097" width="9" style="13"/>
    <col min="4098" max="4098" width="6.8984375" style="13" customWidth="1"/>
    <col min="4099" max="4099" width="7.8984375" style="13" customWidth="1"/>
    <col min="4100" max="4100" width="12.8984375" style="13" customWidth="1"/>
    <col min="4101" max="4101" width="4.5" style="13" customWidth="1"/>
    <col min="4102" max="4102" width="11.59765625" style="13" customWidth="1"/>
    <col min="4103" max="4103" width="9.19921875" style="13" customWidth="1"/>
    <col min="4104" max="4104" width="8.8984375" style="13" customWidth="1"/>
    <col min="4105" max="4105" width="9.19921875" style="13" customWidth="1"/>
    <col min="4106" max="4106" width="3" style="13" customWidth="1"/>
    <col min="4107" max="4107" width="16.69921875" style="13" customWidth="1"/>
    <col min="4108" max="4108" width="7.3984375" style="13" customWidth="1"/>
    <col min="4109" max="4109" width="17.69921875" style="13" customWidth="1"/>
    <col min="4110" max="4110" width="7.3984375" style="13" customWidth="1"/>
    <col min="4111" max="4111" width="11.59765625" style="13" customWidth="1"/>
    <col min="4112" max="4113" width="18.5" style="13" customWidth="1"/>
    <col min="4114" max="4353" width="9" style="13"/>
    <col min="4354" max="4354" width="6.8984375" style="13" customWidth="1"/>
    <col min="4355" max="4355" width="7.8984375" style="13" customWidth="1"/>
    <col min="4356" max="4356" width="12.8984375" style="13" customWidth="1"/>
    <col min="4357" max="4357" width="4.5" style="13" customWidth="1"/>
    <col min="4358" max="4358" width="11.59765625" style="13" customWidth="1"/>
    <col min="4359" max="4359" width="9.19921875" style="13" customWidth="1"/>
    <col min="4360" max="4360" width="8.8984375" style="13" customWidth="1"/>
    <col min="4361" max="4361" width="9.19921875" style="13" customWidth="1"/>
    <col min="4362" max="4362" width="3" style="13" customWidth="1"/>
    <col min="4363" max="4363" width="16.69921875" style="13" customWidth="1"/>
    <col min="4364" max="4364" width="7.3984375" style="13" customWidth="1"/>
    <col min="4365" max="4365" width="17.69921875" style="13" customWidth="1"/>
    <col min="4366" max="4366" width="7.3984375" style="13" customWidth="1"/>
    <col min="4367" max="4367" width="11.59765625" style="13" customWidth="1"/>
    <col min="4368" max="4369" width="18.5" style="13" customWidth="1"/>
    <col min="4370" max="4609" width="9" style="13"/>
    <col min="4610" max="4610" width="6.8984375" style="13" customWidth="1"/>
    <col min="4611" max="4611" width="7.8984375" style="13" customWidth="1"/>
    <col min="4612" max="4612" width="12.8984375" style="13" customWidth="1"/>
    <col min="4613" max="4613" width="4.5" style="13" customWidth="1"/>
    <col min="4614" max="4614" width="11.59765625" style="13" customWidth="1"/>
    <col min="4615" max="4615" width="9.19921875" style="13" customWidth="1"/>
    <col min="4616" max="4616" width="8.8984375" style="13" customWidth="1"/>
    <col min="4617" max="4617" width="9.19921875" style="13" customWidth="1"/>
    <col min="4618" max="4618" width="3" style="13" customWidth="1"/>
    <col min="4619" max="4619" width="16.69921875" style="13" customWidth="1"/>
    <col min="4620" max="4620" width="7.3984375" style="13" customWidth="1"/>
    <col min="4621" max="4621" width="17.69921875" style="13" customWidth="1"/>
    <col min="4622" max="4622" width="7.3984375" style="13" customWidth="1"/>
    <col min="4623" max="4623" width="11.59765625" style="13" customWidth="1"/>
    <col min="4624" max="4625" width="18.5" style="13" customWidth="1"/>
    <col min="4626" max="4865" width="9" style="13"/>
    <col min="4866" max="4866" width="6.8984375" style="13" customWidth="1"/>
    <col min="4867" max="4867" width="7.8984375" style="13" customWidth="1"/>
    <col min="4868" max="4868" width="12.8984375" style="13" customWidth="1"/>
    <col min="4869" max="4869" width="4.5" style="13" customWidth="1"/>
    <col min="4870" max="4870" width="11.59765625" style="13" customWidth="1"/>
    <col min="4871" max="4871" width="9.19921875" style="13" customWidth="1"/>
    <col min="4872" max="4872" width="8.8984375" style="13" customWidth="1"/>
    <col min="4873" max="4873" width="9.19921875" style="13" customWidth="1"/>
    <col min="4874" max="4874" width="3" style="13" customWidth="1"/>
    <col min="4875" max="4875" width="16.69921875" style="13" customWidth="1"/>
    <col min="4876" max="4876" width="7.3984375" style="13" customWidth="1"/>
    <col min="4877" max="4877" width="17.69921875" style="13" customWidth="1"/>
    <col min="4878" max="4878" width="7.3984375" style="13" customWidth="1"/>
    <col min="4879" max="4879" width="11.59765625" style="13" customWidth="1"/>
    <col min="4880" max="4881" width="18.5" style="13" customWidth="1"/>
    <col min="4882" max="5121" width="9" style="13"/>
    <col min="5122" max="5122" width="6.8984375" style="13" customWidth="1"/>
    <col min="5123" max="5123" width="7.8984375" style="13" customWidth="1"/>
    <col min="5124" max="5124" width="12.8984375" style="13" customWidth="1"/>
    <col min="5125" max="5125" width="4.5" style="13" customWidth="1"/>
    <col min="5126" max="5126" width="11.59765625" style="13" customWidth="1"/>
    <col min="5127" max="5127" width="9.19921875" style="13" customWidth="1"/>
    <col min="5128" max="5128" width="8.8984375" style="13" customWidth="1"/>
    <col min="5129" max="5129" width="9.19921875" style="13" customWidth="1"/>
    <col min="5130" max="5130" width="3" style="13" customWidth="1"/>
    <col min="5131" max="5131" width="16.69921875" style="13" customWidth="1"/>
    <col min="5132" max="5132" width="7.3984375" style="13" customWidth="1"/>
    <col min="5133" max="5133" width="17.69921875" style="13" customWidth="1"/>
    <col min="5134" max="5134" width="7.3984375" style="13" customWidth="1"/>
    <col min="5135" max="5135" width="11.59765625" style="13" customWidth="1"/>
    <col min="5136" max="5137" width="18.5" style="13" customWidth="1"/>
    <col min="5138" max="5377" width="9" style="13"/>
    <col min="5378" max="5378" width="6.8984375" style="13" customWidth="1"/>
    <col min="5379" max="5379" width="7.8984375" style="13" customWidth="1"/>
    <col min="5380" max="5380" width="12.8984375" style="13" customWidth="1"/>
    <col min="5381" max="5381" width="4.5" style="13" customWidth="1"/>
    <col min="5382" max="5382" width="11.59765625" style="13" customWidth="1"/>
    <col min="5383" max="5383" width="9.19921875" style="13" customWidth="1"/>
    <col min="5384" max="5384" width="8.8984375" style="13" customWidth="1"/>
    <col min="5385" max="5385" width="9.19921875" style="13" customWidth="1"/>
    <col min="5386" max="5386" width="3" style="13" customWidth="1"/>
    <col min="5387" max="5387" width="16.69921875" style="13" customWidth="1"/>
    <col min="5388" max="5388" width="7.3984375" style="13" customWidth="1"/>
    <col min="5389" max="5389" width="17.69921875" style="13" customWidth="1"/>
    <col min="5390" max="5390" width="7.3984375" style="13" customWidth="1"/>
    <col min="5391" max="5391" width="11.59765625" style="13" customWidth="1"/>
    <col min="5392" max="5393" width="18.5" style="13" customWidth="1"/>
    <col min="5394" max="5633" width="9" style="13"/>
    <col min="5634" max="5634" width="6.8984375" style="13" customWidth="1"/>
    <col min="5635" max="5635" width="7.8984375" style="13" customWidth="1"/>
    <col min="5636" max="5636" width="12.8984375" style="13" customWidth="1"/>
    <col min="5637" max="5637" width="4.5" style="13" customWidth="1"/>
    <col min="5638" max="5638" width="11.59765625" style="13" customWidth="1"/>
    <col min="5639" max="5639" width="9.19921875" style="13" customWidth="1"/>
    <col min="5640" max="5640" width="8.8984375" style="13" customWidth="1"/>
    <col min="5641" max="5641" width="9.19921875" style="13" customWidth="1"/>
    <col min="5642" max="5642" width="3" style="13" customWidth="1"/>
    <col min="5643" max="5643" width="16.69921875" style="13" customWidth="1"/>
    <col min="5644" max="5644" width="7.3984375" style="13" customWidth="1"/>
    <col min="5645" max="5645" width="17.69921875" style="13" customWidth="1"/>
    <col min="5646" max="5646" width="7.3984375" style="13" customWidth="1"/>
    <col min="5647" max="5647" width="11.59765625" style="13" customWidth="1"/>
    <col min="5648" max="5649" width="18.5" style="13" customWidth="1"/>
    <col min="5650" max="5889" width="9" style="13"/>
    <col min="5890" max="5890" width="6.8984375" style="13" customWidth="1"/>
    <col min="5891" max="5891" width="7.8984375" style="13" customWidth="1"/>
    <col min="5892" max="5892" width="12.8984375" style="13" customWidth="1"/>
    <col min="5893" max="5893" width="4.5" style="13" customWidth="1"/>
    <col min="5894" max="5894" width="11.59765625" style="13" customWidth="1"/>
    <col min="5895" max="5895" width="9.19921875" style="13" customWidth="1"/>
    <col min="5896" max="5896" width="8.8984375" style="13" customWidth="1"/>
    <col min="5897" max="5897" width="9.19921875" style="13" customWidth="1"/>
    <col min="5898" max="5898" width="3" style="13" customWidth="1"/>
    <col min="5899" max="5899" width="16.69921875" style="13" customWidth="1"/>
    <col min="5900" max="5900" width="7.3984375" style="13" customWidth="1"/>
    <col min="5901" max="5901" width="17.69921875" style="13" customWidth="1"/>
    <col min="5902" max="5902" width="7.3984375" style="13" customWidth="1"/>
    <col min="5903" max="5903" width="11.59765625" style="13" customWidth="1"/>
    <col min="5904" max="5905" width="18.5" style="13" customWidth="1"/>
    <col min="5906" max="6145" width="9" style="13"/>
    <col min="6146" max="6146" width="6.8984375" style="13" customWidth="1"/>
    <col min="6147" max="6147" width="7.8984375" style="13" customWidth="1"/>
    <col min="6148" max="6148" width="12.8984375" style="13" customWidth="1"/>
    <col min="6149" max="6149" width="4.5" style="13" customWidth="1"/>
    <col min="6150" max="6150" width="11.59765625" style="13" customWidth="1"/>
    <col min="6151" max="6151" width="9.19921875" style="13" customWidth="1"/>
    <col min="6152" max="6152" width="8.8984375" style="13" customWidth="1"/>
    <col min="6153" max="6153" width="9.19921875" style="13" customWidth="1"/>
    <col min="6154" max="6154" width="3" style="13" customWidth="1"/>
    <col min="6155" max="6155" width="16.69921875" style="13" customWidth="1"/>
    <col min="6156" max="6156" width="7.3984375" style="13" customWidth="1"/>
    <col min="6157" max="6157" width="17.69921875" style="13" customWidth="1"/>
    <col min="6158" max="6158" width="7.3984375" style="13" customWidth="1"/>
    <col min="6159" max="6159" width="11.59765625" style="13" customWidth="1"/>
    <col min="6160" max="6161" width="18.5" style="13" customWidth="1"/>
    <col min="6162" max="6401" width="9" style="13"/>
    <col min="6402" max="6402" width="6.8984375" style="13" customWidth="1"/>
    <col min="6403" max="6403" width="7.8984375" style="13" customWidth="1"/>
    <col min="6404" max="6404" width="12.8984375" style="13" customWidth="1"/>
    <col min="6405" max="6405" width="4.5" style="13" customWidth="1"/>
    <col min="6406" max="6406" width="11.59765625" style="13" customWidth="1"/>
    <col min="6407" max="6407" width="9.19921875" style="13" customWidth="1"/>
    <col min="6408" max="6408" width="8.8984375" style="13" customWidth="1"/>
    <col min="6409" max="6409" width="9.19921875" style="13" customWidth="1"/>
    <col min="6410" max="6410" width="3" style="13" customWidth="1"/>
    <col min="6411" max="6411" width="16.69921875" style="13" customWidth="1"/>
    <col min="6412" max="6412" width="7.3984375" style="13" customWidth="1"/>
    <col min="6413" max="6413" width="17.69921875" style="13" customWidth="1"/>
    <col min="6414" max="6414" width="7.3984375" style="13" customWidth="1"/>
    <col min="6415" max="6415" width="11.59765625" style="13" customWidth="1"/>
    <col min="6416" max="6417" width="18.5" style="13" customWidth="1"/>
    <col min="6418" max="6657" width="9" style="13"/>
    <col min="6658" max="6658" width="6.8984375" style="13" customWidth="1"/>
    <col min="6659" max="6659" width="7.8984375" style="13" customWidth="1"/>
    <col min="6660" max="6660" width="12.8984375" style="13" customWidth="1"/>
    <col min="6661" max="6661" width="4.5" style="13" customWidth="1"/>
    <col min="6662" max="6662" width="11.59765625" style="13" customWidth="1"/>
    <col min="6663" max="6663" width="9.19921875" style="13" customWidth="1"/>
    <col min="6664" max="6664" width="8.8984375" style="13" customWidth="1"/>
    <col min="6665" max="6665" width="9.19921875" style="13" customWidth="1"/>
    <col min="6666" max="6666" width="3" style="13" customWidth="1"/>
    <col min="6667" max="6667" width="16.69921875" style="13" customWidth="1"/>
    <col min="6668" max="6668" width="7.3984375" style="13" customWidth="1"/>
    <col min="6669" max="6669" width="17.69921875" style="13" customWidth="1"/>
    <col min="6670" max="6670" width="7.3984375" style="13" customWidth="1"/>
    <col min="6671" max="6671" width="11.59765625" style="13" customWidth="1"/>
    <col min="6672" max="6673" width="18.5" style="13" customWidth="1"/>
    <col min="6674" max="6913" width="9" style="13"/>
    <col min="6914" max="6914" width="6.8984375" style="13" customWidth="1"/>
    <col min="6915" max="6915" width="7.8984375" style="13" customWidth="1"/>
    <col min="6916" max="6916" width="12.8984375" style="13" customWidth="1"/>
    <col min="6917" max="6917" width="4.5" style="13" customWidth="1"/>
    <col min="6918" max="6918" width="11.59765625" style="13" customWidth="1"/>
    <col min="6919" max="6919" width="9.19921875" style="13" customWidth="1"/>
    <col min="6920" max="6920" width="8.8984375" style="13" customWidth="1"/>
    <col min="6921" max="6921" width="9.19921875" style="13" customWidth="1"/>
    <col min="6922" max="6922" width="3" style="13" customWidth="1"/>
    <col min="6923" max="6923" width="16.69921875" style="13" customWidth="1"/>
    <col min="6924" max="6924" width="7.3984375" style="13" customWidth="1"/>
    <col min="6925" max="6925" width="17.69921875" style="13" customWidth="1"/>
    <col min="6926" max="6926" width="7.3984375" style="13" customWidth="1"/>
    <col min="6927" max="6927" width="11.59765625" style="13" customWidth="1"/>
    <col min="6928" max="6929" width="18.5" style="13" customWidth="1"/>
    <col min="6930" max="7169" width="9" style="13"/>
    <col min="7170" max="7170" width="6.8984375" style="13" customWidth="1"/>
    <col min="7171" max="7171" width="7.8984375" style="13" customWidth="1"/>
    <col min="7172" max="7172" width="12.8984375" style="13" customWidth="1"/>
    <col min="7173" max="7173" width="4.5" style="13" customWidth="1"/>
    <col min="7174" max="7174" width="11.59765625" style="13" customWidth="1"/>
    <col min="7175" max="7175" width="9.19921875" style="13" customWidth="1"/>
    <col min="7176" max="7176" width="8.8984375" style="13" customWidth="1"/>
    <col min="7177" max="7177" width="9.19921875" style="13" customWidth="1"/>
    <col min="7178" max="7178" width="3" style="13" customWidth="1"/>
    <col min="7179" max="7179" width="16.69921875" style="13" customWidth="1"/>
    <col min="7180" max="7180" width="7.3984375" style="13" customWidth="1"/>
    <col min="7181" max="7181" width="17.69921875" style="13" customWidth="1"/>
    <col min="7182" max="7182" width="7.3984375" style="13" customWidth="1"/>
    <col min="7183" max="7183" width="11.59765625" style="13" customWidth="1"/>
    <col min="7184" max="7185" width="18.5" style="13" customWidth="1"/>
    <col min="7186" max="7425" width="9" style="13"/>
    <col min="7426" max="7426" width="6.8984375" style="13" customWidth="1"/>
    <col min="7427" max="7427" width="7.8984375" style="13" customWidth="1"/>
    <col min="7428" max="7428" width="12.8984375" style="13" customWidth="1"/>
    <col min="7429" max="7429" width="4.5" style="13" customWidth="1"/>
    <col min="7430" max="7430" width="11.59765625" style="13" customWidth="1"/>
    <col min="7431" max="7431" width="9.19921875" style="13" customWidth="1"/>
    <col min="7432" max="7432" width="8.8984375" style="13" customWidth="1"/>
    <col min="7433" max="7433" width="9.19921875" style="13" customWidth="1"/>
    <col min="7434" max="7434" width="3" style="13" customWidth="1"/>
    <col min="7435" max="7435" width="16.69921875" style="13" customWidth="1"/>
    <col min="7436" max="7436" width="7.3984375" style="13" customWidth="1"/>
    <col min="7437" max="7437" width="17.69921875" style="13" customWidth="1"/>
    <col min="7438" max="7438" width="7.3984375" style="13" customWidth="1"/>
    <col min="7439" max="7439" width="11.59765625" style="13" customWidth="1"/>
    <col min="7440" max="7441" width="18.5" style="13" customWidth="1"/>
    <col min="7442" max="7681" width="9" style="13"/>
    <col min="7682" max="7682" width="6.8984375" style="13" customWidth="1"/>
    <col min="7683" max="7683" width="7.8984375" style="13" customWidth="1"/>
    <col min="7684" max="7684" width="12.8984375" style="13" customWidth="1"/>
    <col min="7685" max="7685" width="4.5" style="13" customWidth="1"/>
    <col min="7686" max="7686" width="11.59765625" style="13" customWidth="1"/>
    <col min="7687" max="7687" width="9.19921875" style="13" customWidth="1"/>
    <col min="7688" max="7688" width="8.8984375" style="13" customWidth="1"/>
    <col min="7689" max="7689" width="9.19921875" style="13" customWidth="1"/>
    <col min="7690" max="7690" width="3" style="13" customWidth="1"/>
    <col min="7691" max="7691" width="16.69921875" style="13" customWidth="1"/>
    <col min="7692" max="7692" width="7.3984375" style="13" customWidth="1"/>
    <col min="7693" max="7693" width="17.69921875" style="13" customWidth="1"/>
    <col min="7694" max="7694" width="7.3984375" style="13" customWidth="1"/>
    <col min="7695" max="7695" width="11.59765625" style="13" customWidth="1"/>
    <col min="7696" max="7697" width="18.5" style="13" customWidth="1"/>
    <col min="7698" max="7937" width="9" style="13"/>
    <col min="7938" max="7938" width="6.8984375" style="13" customWidth="1"/>
    <col min="7939" max="7939" width="7.8984375" style="13" customWidth="1"/>
    <col min="7940" max="7940" width="12.8984375" style="13" customWidth="1"/>
    <col min="7941" max="7941" width="4.5" style="13" customWidth="1"/>
    <col min="7942" max="7942" width="11.59765625" style="13" customWidth="1"/>
    <col min="7943" max="7943" width="9.19921875" style="13" customWidth="1"/>
    <col min="7944" max="7944" width="8.8984375" style="13" customWidth="1"/>
    <col min="7945" max="7945" width="9.19921875" style="13" customWidth="1"/>
    <col min="7946" max="7946" width="3" style="13" customWidth="1"/>
    <col min="7947" max="7947" width="16.69921875" style="13" customWidth="1"/>
    <col min="7948" max="7948" width="7.3984375" style="13" customWidth="1"/>
    <col min="7949" max="7949" width="17.69921875" style="13" customWidth="1"/>
    <col min="7950" max="7950" width="7.3984375" style="13" customWidth="1"/>
    <col min="7951" max="7951" width="11.59765625" style="13" customWidth="1"/>
    <col min="7952" max="7953" width="18.5" style="13" customWidth="1"/>
    <col min="7954" max="8193" width="9" style="13"/>
    <col min="8194" max="8194" width="6.8984375" style="13" customWidth="1"/>
    <col min="8195" max="8195" width="7.8984375" style="13" customWidth="1"/>
    <col min="8196" max="8196" width="12.8984375" style="13" customWidth="1"/>
    <col min="8197" max="8197" width="4.5" style="13" customWidth="1"/>
    <col min="8198" max="8198" width="11.59765625" style="13" customWidth="1"/>
    <col min="8199" max="8199" width="9.19921875" style="13" customWidth="1"/>
    <col min="8200" max="8200" width="8.8984375" style="13" customWidth="1"/>
    <col min="8201" max="8201" width="9.19921875" style="13" customWidth="1"/>
    <col min="8202" max="8202" width="3" style="13" customWidth="1"/>
    <col min="8203" max="8203" width="16.69921875" style="13" customWidth="1"/>
    <col min="8204" max="8204" width="7.3984375" style="13" customWidth="1"/>
    <col min="8205" max="8205" width="17.69921875" style="13" customWidth="1"/>
    <col min="8206" max="8206" width="7.3984375" style="13" customWidth="1"/>
    <col min="8207" max="8207" width="11.59765625" style="13" customWidth="1"/>
    <col min="8208" max="8209" width="18.5" style="13" customWidth="1"/>
    <col min="8210" max="8449" width="9" style="13"/>
    <col min="8450" max="8450" width="6.8984375" style="13" customWidth="1"/>
    <col min="8451" max="8451" width="7.8984375" style="13" customWidth="1"/>
    <col min="8452" max="8452" width="12.8984375" style="13" customWidth="1"/>
    <col min="8453" max="8453" width="4.5" style="13" customWidth="1"/>
    <col min="8454" max="8454" width="11.59765625" style="13" customWidth="1"/>
    <col min="8455" max="8455" width="9.19921875" style="13" customWidth="1"/>
    <col min="8456" max="8456" width="8.8984375" style="13" customWidth="1"/>
    <col min="8457" max="8457" width="9.19921875" style="13" customWidth="1"/>
    <col min="8458" max="8458" width="3" style="13" customWidth="1"/>
    <col min="8459" max="8459" width="16.69921875" style="13" customWidth="1"/>
    <col min="8460" max="8460" width="7.3984375" style="13" customWidth="1"/>
    <col min="8461" max="8461" width="17.69921875" style="13" customWidth="1"/>
    <col min="8462" max="8462" width="7.3984375" style="13" customWidth="1"/>
    <col min="8463" max="8463" width="11.59765625" style="13" customWidth="1"/>
    <col min="8464" max="8465" width="18.5" style="13" customWidth="1"/>
    <col min="8466" max="8705" width="9" style="13"/>
    <col min="8706" max="8706" width="6.8984375" style="13" customWidth="1"/>
    <col min="8707" max="8707" width="7.8984375" style="13" customWidth="1"/>
    <col min="8708" max="8708" width="12.8984375" style="13" customWidth="1"/>
    <col min="8709" max="8709" width="4.5" style="13" customWidth="1"/>
    <col min="8710" max="8710" width="11.59765625" style="13" customWidth="1"/>
    <col min="8711" max="8711" width="9.19921875" style="13" customWidth="1"/>
    <col min="8712" max="8712" width="8.8984375" style="13" customWidth="1"/>
    <col min="8713" max="8713" width="9.19921875" style="13" customWidth="1"/>
    <col min="8714" max="8714" width="3" style="13" customWidth="1"/>
    <col min="8715" max="8715" width="16.69921875" style="13" customWidth="1"/>
    <col min="8716" max="8716" width="7.3984375" style="13" customWidth="1"/>
    <col min="8717" max="8717" width="17.69921875" style="13" customWidth="1"/>
    <col min="8718" max="8718" width="7.3984375" style="13" customWidth="1"/>
    <col min="8719" max="8719" width="11.59765625" style="13" customWidth="1"/>
    <col min="8720" max="8721" width="18.5" style="13" customWidth="1"/>
    <col min="8722" max="8961" width="9" style="13"/>
    <col min="8962" max="8962" width="6.8984375" style="13" customWidth="1"/>
    <col min="8963" max="8963" width="7.8984375" style="13" customWidth="1"/>
    <col min="8964" max="8964" width="12.8984375" style="13" customWidth="1"/>
    <col min="8965" max="8965" width="4.5" style="13" customWidth="1"/>
    <col min="8966" max="8966" width="11.59765625" style="13" customWidth="1"/>
    <col min="8967" max="8967" width="9.19921875" style="13" customWidth="1"/>
    <col min="8968" max="8968" width="8.8984375" style="13" customWidth="1"/>
    <col min="8969" max="8969" width="9.19921875" style="13" customWidth="1"/>
    <col min="8970" max="8970" width="3" style="13" customWidth="1"/>
    <col min="8971" max="8971" width="16.69921875" style="13" customWidth="1"/>
    <col min="8972" max="8972" width="7.3984375" style="13" customWidth="1"/>
    <col min="8973" max="8973" width="17.69921875" style="13" customWidth="1"/>
    <col min="8974" max="8974" width="7.3984375" style="13" customWidth="1"/>
    <col min="8975" max="8975" width="11.59765625" style="13" customWidth="1"/>
    <col min="8976" max="8977" width="18.5" style="13" customWidth="1"/>
    <col min="8978" max="9217" width="9" style="13"/>
    <col min="9218" max="9218" width="6.8984375" style="13" customWidth="1"/>
    <col min="9219" max="9219" width="7.8984375" style="13" customWidth="1"/>
    <col min="9220" max="9220" width="12.8984375" style="13" customWidth="1"/>
    <col min="9221" max="9221" width="4.5" style="13" customWidth="1"/>
    <col min="9222" max="9222" width="11.59765625" style="13" customWidth="1"/>
    <col min="9223" max="9223" width="9.19921875" style="13" customWidth="1"/>
    <col min="9224" max="9224" width="8.8984375" style="13" customWidth="1"/>
    <col min="9225" max="9225" width="9.19921875" style="13" customWidth="1"/>
    <col min="9226" max="9226" width="3" style="13" customWidth="1"/>
    <col min="9227" max="9227" width="16.69921875" style="13" customWidth="1"/>
    <col min="9228" max="9228" width="7.3984375" style="13" customWidth="1"/>
    <col min="9229" max="9229" width="17.69921875" style="13" customWidth="1"/>
    <col min="9230" max="9230" width="7.3984375" style="13" customWidth="1"/>
    <col min="9231" max="9231" width="11.59765625" style="13" customWidth="1"/>
    <col min="9232" max="9233" width="18.5" style="13" customWidth="1"/>
    <col min="9234" max="9473" width="9" style="13"/>
    <col min="9474" max="9474" width="6.8984375" style="13" customWidth="1"/>
    <col min="9475" max="9475" width="7.8984375" style="13" customWidth="1"/>
    <col min="9476" max="9476" width="12.8984375" style="13" customWidth="1"/>
    <col min="9477" max="9477" width="4.5" style="13" customWidth="1"/>
    <col min="9478" max="9478" width="11.59765625" style="13" customWidth="1"/>
    <col min="9479" max="9479" width="9.19921875" style="13" customWidth="1"/>
    <col min="9480" max="9480" width="8.8984375" style="13" customWidth="1"/>
    <col min="9481" max="9481" width="9.19921875" style="13" customWidth="1"/>
    <col min="9482" max="9482" width="3" style="13" customWidth="1"/>
    <col min="9483" max="9483" width="16.69921875" style="13" customWidth="1"/>
    <col min="9484" max="9484" width="7.3984375" style="13" customWidth="1"/>
    <col min="9485" max="9485" width="17.69921875" style="13" customWidth="1"/>
    <col min="9486" max="9486" width="7.3984375" style="13" customWidth="1"/>
    <col min="9487" max="9487" width="11.59765625" style="13" customWidth="1"/>
    <col min="9488" max="9489" width="18.5" style="13" customWidth="1"/>
    <col min="9490" max="9729" width="9" style="13"/>
    <col min="9730" max="9730" width="6.8984375" style="13" customWidth="1"/>
    <col min="9731" max="9731" width="7.8984375" style="13" customWidth="1"/>
    <col min="9732" max="9732" width="12.8984375" style="13" customWidth="1"/>
    <col min="9733" max="9733" width="4.5" style="13" customWidth="1"/>
    <col min="9734" max="9734" width="11.59765625" style="13" customWidth="1"/>
    <col min="9735" max="9735" width="9.19921875" style="13" customWidth="1"/>
    <col min="9736" max="9736" width="8.8984375" style="13" customWidth="1"/>
    <col min="9737" max="9737" width="9.19921875" style="13" customWidth="1"/>
    <col min="9738" max="9738" width="3" style="13" customWidth="1"/>
    <col min="9739" max="9739" width="16.69921875" style="13" customWidth="1"/>
    <col min="9740" max="9740" width="7.3984375" style="13" customWidth="1"/>
    <col min="9741" max="9741" width="17.69921875" style="13" customWidth="1"/>
    <col min="9742" max="9742" width="7.3984375" style="13" customWidth="1"/>
    <col min="9743" max="9743" width="11.59765625" style="13" customWidth="1"/>
    <col min="9744" max="9745" width="18.5" style="13" customWidth="1"/>
    <col min="9746" max="9985" width="9" style="13"/>
    <col min="9986" max="9986" width="6.8984375" style="13" customWidth="1"/>
    <col min="9987" max="9987" width="7.8984375" style="13" customWidth="1"/>
    <col min="9988" max="9988" width="12.8984375" style="13" customWidth="1"/>
    <col min="9989" max="9989" width="4.5" style="13" customWidth="1"/>
    <col min="9990" max="9990" width="11.59765625" style="13" customWidth="1"/>
    <col min="9991" max="9991" width="9.19921875" style="13" customWidth="1"/>
    <col min="9992" max="9992" width="8.8984375" style="13" customWidth="1"/>
    <col min="9993" max="9993" width="9.19921875" style="13" customWidth="1"/>
    <col min="9994" max="9994" width="3" style="13" customWidth="1"/>
    <col min="9995" max="9995" width="16.69921875" style="13" customWidth="1"/>
    <col min="9996" max="9996" width="7.3984375" style="13" customWidth="1"/>
    <col min="9997" max="9997" width="17.69921875" style="13" customWidth="1"/>
    <col min="9998" max="9998" width="7.3984375" style="13" customWidth="1"/>
    <col min="9999" max="9999" width="11.59765625" style="13" customWidth="1"/>
    <col min="10000" max="10001" width="18.5" style="13" customWidth="1"/>
    <col min="10002" max="10241" width="9" style="13"/>
    <col min="10242" max="10242" width="6.8984375" style="13" customWidth="1"/>
    <col min="10243" max="10243" width="7.8984375" style="13" customWidth="1"/>
    <col min="10244" max="10244" width="12.8984375" style="13" customWidth="1"/>
    <col min="10245" max="10245" width="4.5" style="13" customWidth="1"/>
    <col min="10246" max="10246" width="11.59765625" style="13" customWidth="1"/>
    <col min="10247" max="10247" width="9.19921875" style="13" customWidth="1"/>
    <col min="10248" max="10248" width="8.8984375" style="13" customWidth="1"/>
    <col min="10249" max="10249" width="9.19921875" style="13" customWidth="1"/>
    <col min="10250" max="10250" width="3" style="13" customWidth="1"/>
    <col min="10251" max="10251" width="16.69921875" style="13" customWidth="1"/>
    <col min="10252" max="10252" width="7.3984375" style="13" customWidth="1"/>
    <col min="10253" max="10253" width="17.69921875" style="13" customWidth="1"/>
    <col min="10254" max="10254" width="7.3984375" style="13" customWidth="1"/>
    <col min="10255" max="10255" width="11.59765625" style="13" customWidth="1"/>
    <col min="10256" max="10257" width="18.5" style="13" customWidth="1"/>
    <col min="10258" max="10497" width="9" style="13"/>
    <col min="10498" max="10498" width="6.8984375" style="13" customWidth="1"/>
    <col min="10499" max="10499" width="7.8984375" style="13" customWidth="1"/>
    <col min="10500" max="10500" width="12.8984375" style="13" customWidth="1"/>
    <col min="10501" max="10501" width="4.5" style="13" customWidth="1"/>
    <col min="10502" max="10502" width="11.59765625" style="13" customWidth="1"/>
    <col min="10503" max="10503" width="9.19921875" style="13" customWidth="1"/>
    <col min="10504" max="10504" width="8.8984375" style="13" customWidth="1"/>
    <col min="10505" max="10505" width="9.19921875" style="13" customWidth="1"/>
    <col min="10506" max="10506" width="3" style="13" customWidth="1"/>
    <col min="10507" max="10507" width="16.69921875" style="13" customWidth="1"/>
    <col min="10508" max="10508" width="7.3984375" style="13" customWidth="1"/>
    <col min="10509" max="10509" width="17.69921875" style="13" customWidth="1"/>
    <col min="10510" max="10510" width="7.3984375" style="13" customWidth="1"/>
    <col min="10511" max="10511" width="11.59765625" style="13" customWidth="1"/>
    <col min="10512" max="10513" width="18.5" style="13" customWidth="1"/>
    <col min="10514" max="10753" width="9" style="13"/>
    <col min="10754" max="10754" width="6.8984375" style="13" customWidth="1"/>
    <col min="10755" max="10755" width="7.8984375" style="13" customWidth="1"/>
    <col min="10756" max="10756" width="12.8984375" style="13" customWidth="1"/>
    <col min="10757" max="10757" width="4.5" style="13" customWidth="1"/>
    <col min="10758" max="10758" width="11.59765625" style="13" customWidth="1"/>
    <col min="10759" max="10759" width="9.19921875" style="13" customWidth="1"/>
    <col min="10760" max="10760" width="8.8984375" style="13" customWidth="1"/>
    <col min="10761" max="10761" width="9.19921875" style="13" customWidth="1"/>
    <col min="10762" max="10762" width="3" style="13" customWidth="1"/>
    <col min="10763" max="10763" width="16.69921875" style="13" customWidth="1"/>
    <col min="10764" max="10764" width="7.3984375" style="13" customWidth="1"/>
    <col min="10765" max="10765" width="17.69921875" style="13" customWidth="1"/>
    <col min="10766" max="10766" width="7.3984375" style="13" customWidth="1"/>
    <col min="10767" max="10767" width="11.59765625" style="13" customWidth="1"/>
    <col min="10768" max="10769" width="18.5" style="13" customWidth="1"/>
    <col min="10770" max="11009" width="9" style="13"/>
    <col min="11010" max="11010" width="6.8984375" style="13" customWidth="1"/>
    <col min="11011" max="11011" width="7.8984375" style="13" customWidth="1"/>
    <col min="11012" max="11012" width="12.8984375" style="13" customWidth="1"/>
    <col min="11013" max="11013" width="4.5" style="13" customWidth="1"/>
    <col min="11014" max="11014" width="11.59765625" style="13" customWidth="1"/>
    <col min="11015" max="11015" width="9.19921875" style="13" customWidth="1"/>
    <col min="11016" max="11016" width="8.8984375" style="13" customWidth="1"/>
    <col min="11017" max="11017" width="9.19921875" style="13" customWidth="1"/>
    <col min="11018" max="11018" width="3" style="13" customWidth="1"/>
    <col min="11019" max="11019" width="16.69921875" style="13" customWidth="1"/>
    <col min="11020" max="11020" width="7.3984375" style="13" customWidth="1"/>
    <col min="11021" max="11021" width="17.69921875" style="13" customWidth="1"/>
    <col min="11022" max="11022" width="7.3984375" style="13" customWidth="1"/>
    <col min="11023" max="11023" width="11.59765625" style="13" customWidth="1"/>
    <col min="11024" max="11025" width="18.5" style="13" customWidth="1"/>
    <col min="11026" max="11265" width="9" style="13"/>
    <col min="11266" max="11266" width="6.8984375" style="13" customWidth="1"/>
    <col min="11267" max="11267" width="7.8984375" style="13" customWidth="1"/>
    <col min="11268" max="11268" width="12.8984375" style="13" customWidth="1"/>
    <col min="11269" max="11269" width="4.5" style="13" customWidth="1"/>
    <col min="11270" max="11270" width="11.59765625" style="13" customWidth="1"/>
    <col min="11271" max="11271" width="9.19921875" style="13" customWidth="1"/>
    <col min="11272" max="11272" width="8.8984375" style="13" customWidth="1"/>
    <col min="11273" max="11273" width="9.19921875" style="13" customWidth="1"/>
    <col min="11274" max="11274" width="3" style="13" customWidth="1"/>
    <col min="11275" max="11275" width="16.69921875" style="13" customWidth="1"/>
    <col min="11276" max="11276" width="7.3984375" style="13" customWidth="1"/>
    <col min="11277" max="11277" width="17.69921875" style="13" customWidth="1"/>
    <col min="11278" max="11278" width="7.3984375" style="13" customWidth="1"/>
    <col min="11279" max="11279" width="11.59765625" style="13" customWidth="1"/>
    <col min="11280" max="11281" width="18.5" style="13" customWidth="1"/>
    <col min="11282" max="11521" width="9" style="13"/>
    <col min="11522" max="11522" width="6.8984375" style="13" customWidth="1"/>
    <col min="11523" max="11523" width="7.8984375" style="13" customWidth="1"/>
    <col min="11524" max="11524" width="12.8984375" style="13" customWidth="1"/>
    <col min="11525" max="11525" width="4.5" style="13" customWidth="1"/>
    <col min="11526" max="11526" width="11.59765625" style="13" customWidth="1"/>
    <col min="11527" max="11527" width="9.19921875" style="13" customWidth="1"/>
    <col min="11528" max="11528" width="8.8984375" style="13" customWidth="1"/>
    <col min="11529" max="11529" width="9.19921875" style="13" customWidth="1"/>
    <col min="11530" max="11530" width="3" style="13" customWidth="1"/>
    <col min="11531" max="11531" width="16.69921875" style="13" customWidth="1"/>
    <col min="11532" max="11532" width="7.3984375" style="13" customWidth="1"/>
    <col min="11533" max="11533" width="17.69921875" style="13" customWidth="1"/>
    <col min="11534" max="11534" width="7.3984375" style="13" customWidth="1"/>
    <col min="11535" max="11535" width="11.59765625" style="13" customWidth="1"/>
    <col min="11536" max="11537" width="18.5" style="13" customWidth="1"/>
    <col min="11538" max="11777" width="9" style="13"/>
    <col min="11778" max="11778" width="6.8984375" style="13" customWidth="1"/>
    <col min="11779" max="11779" width="7.8984375" style="13" customWidth="1"/>
    <col min="11780" max="11780" width="12.8984375" style="13" customWidth="1"/>
    <col min="11781" max="11781" width="4.5" style="13" customWidth="1"/>
    <col min="11782" max="11782" width="11.59765625" style="13" customWidth="1"/>
    <col min="11783" max="11783" width="9.19921875" style="13" customWidth="1"/>
    <col min="11784" max="11784" width="8.8984375" style="13" customWidth="1"/>
    <col min="11785" max="11785" width="9.19921875" style="13" customWidth="1"/>
    <col min="11786" max="11786" width="3" style="13" customWidth="1"/>
    <col min="11787" max="11787" width="16.69921875" style="13" customWidth="1"/>
    <col min="11788" max="11788" width="7.3984375" style="13" customWidth="1"/>
    <col min="11789" max="11789" width="17.69921875" style="13" customWidth="1"/>
    <col min="11790" max="11790" width="7.3984375" style="13" customWidth="1"/>
    <col min="11791" max="11791" width="11.59765625" style="13" customWidth="1"/>
    <col min="11792" max="11793" width="18.5" style="13" customWidth="1"/>
    <col min="11794" max="12033" width="9" style="13"/>
    <col min="12034" max="12034" width="6.8984375" style="13" customWidth="1"/>
    <col min="12035" max="12035" width="7.8984375" style="13" customWidth="1"/>
    <col min="12036" max="12036" width="12.8984375" style="13" customWidth="1"/>
    <col min="12037" max="12037" width="4.5" style="13" customWidth="1"/>
    <col min="12038" max="12038" width="11.59765625" style="13" customWidth="1"/>
    <col min="12039" max="12039" width="9.19921875" style="13" customWidth="1"/>
    <col min="12040" max="12040" width="8.8984375" style="13" customWidth="1"/>
    <col min="12041" max="12041" width="9.19921875" style="13" customWidth="1"/>
    <col min="12042" max="12042" width="3" style="13" customWidth="1"/>
    <col min="12043" max="12043" width="16.69921875" style="13" customWidth="1"/>
    <col min="12044" max="12044" width="7.3984375" style="13" customWidth="1"/>
    <col min="12045" max="12045" width="17.69921875" style="13" customWidth="1"/>
    <col min="12046" max="12046" width="7.3984375" style="13" customWidth="1"/>
    <col min="12047" max="12047" width="11.59765625" style="13" customWidth="1"/>
    <col min="12048" max="12049" width="18.5" style="13" customWidth="1"/>
    <col min="12050" max="12289" width="9" style="13"/>
    <col min="12290" max="12290" width="6.8984375" style="13" customWidth="1"/>
    <col min="12291" max="12291" width="7.8984375" style="13" customWidth="1"/>
    <col min="12292" max="12292" width="12.8984375" style="13" customWidth="1"/>
    <col min="12293" max="12293" width="4.5" style="13" customWidth="1"/>
    <col min="12294" max="12294" width="11.59765625" style="13" customWidth="1"/>
    <col min="12295" max="12295" width="9.19921875" style="13" customWidth="1"/>
    <col min="12296" max="12296" width="8.8984375" style="13" customWidth="1"/>
    <col min="12297" max="12297" width="9.19921875" style="13" customWidth="1"/>
    <col min="12298" max="12298" width="3" style="13" customWidth="1"/>
    <col min="12299" max="12299" width="16.69921875" style="13" customWidth="1"/>
    <col min="12300" max="12300" width="7.3984375" style="13" customWidth="1"/>
    <col min="12301" max="12301" width="17.69921875" style="13" customWidth="1"/>
    <col min="12302" max="12302" width="7.3984375" style="13" customWidth="1"/>
    <col min="12303" max="12303" width="11.59765625" style="13" customWidth="1"/>
    <col min="12304" max="12305" width="18.5" style="13" customWidth="1"/>
    <col min="12306" max="12545" width="9" style="13"/>
    <col min="12546" max="12546" width="6.8984375" style="13" customWidth="1"/>
    <col min="12547" max="12547" width="7.8984375" style="13" customWidth="1"/>
    <col min="12548" max="12548" width="12.8984375" style="13" customWidth="1"/>
    <col min="12549" max="12549" width="4.5" style="13" customWidth="1"/>
    <col min="12550" max="12550" width="11.59765625" style="13" customWidth="1"/>
    <col min="12551" max="12551" width="9.19921875" style="13" customWidth="1"/>
    <col min="12552" max="12552" width="8.8984375" style="13" customWidth="1"/>
    <col min="12553" max="12553" width="9.19921875" style="13" customWidth="1"/>
    <col min="12554" max="12554" width="3" style="13" customWidth="1"/>
    <col min="12555" max="12555" width="16.69921875" style="13" customWidth="1"/>
    <col min="12556" max="12556" width="7.3984375" style="13" customWidth="1"/>
    <col min="12557" max="12557" width="17.69921875" style="13" customWidth="1"/>
    <col min="12558" max="12558" width="7.3984375" style="13" customWidth="1"/>
    <col min="12559" max="12559" width="11.59765625" style="13" customWidth="1"/>
    <col min="12560" max="12561" width="18.5" style="13" customWidth="1"/>
    <col min="12562" max="12801" width="9" style="13"/>
    <col min="12802" max="12802" width="6.8984375" style="13" customWidth="1"/>
    <col min="12803" max="12803" width="7.8984375" style="13" customWidth="1"/>
    <col min="12804" max="12804" width="12.8984375" style="13" customWidth="1"/>
    <col min="12805" max="12805" width="4.5" style="13" customWidth="1"/>
    <col min="12806" max="12806" width="11.59765625" style="13" customWidth="1"/>
    <col min="12807" max="12807" width="9.19921875" style="13" customWidth="1"/>
    <col min="12808" max="12808" width="8.8984375" style="13" customWidth="1"/>
    <col min="12809" max="12809" width="9.19921875" style="13" customWidth="1"/>
    <col min="12810" max="12810" width="3" style="13" customWidth="1"/>
    <col min="12811" max="12811" width="16.69921875" style="13" customWidth="1"/>
    <col min="12812" max="12812" width="7.3984375" style="13" customWidth="1"/>
    <col min="12813" max="12813" width="17.69921875" style="13" customWidth="1"/>
    <col min="12814" max="12814" width="7.3984375" style="13" customWidth="1"/>
    <col min="12815" max="12815" width="11.59765625" style="13" customWidth="1"/>
    <col min="12816" max="12817" width="18.5" style="13" customWidth="1"/>
    <col min="12818" max="13057" width="9" style="13"/>
    <col min="13058" max="13058" width="6.8984375" style="13" customWidth="1"/>
    <col min="13059" max="13059" width="7.8984375" style="13" customWidth="1"/>
    <col min="13060" max="13060" width="12.8984375" style="13" customWidth="1"/>
    <col min="13061" max="13061" width="4.5" style="13" customWidth="1"/>
    <col min="13062" max="13062" width="11.59765625" style="13" customWidth="1"/>
    <col min="13063" max="13063" width="9.19921875" style="13" customWidth="1"/>
    <col min="13064" max="13064" width="8.8984375" style="13" customWidth="1"/>
    <col min="13065" max="13065" width="9.19921875" style="13" customWidth="1"/>
    <col min="13066" max="13066" width="3" style="13" customWidth="1"/>
    <col min="13067" max="13067" width="16.69921875" style="13" customWidth="1"/>
    <col min="13068" max="13068" width="7.3984375" style="13" customWidth="1"/>
    <col min="13069" max="13069" width="17.69921875" style="13" customWidth="1"/>
    <col min="13070" max="13070" width="7.3984375" style="13" customWidth="1"/>
    <col min="13071" max="13071" width="11.59765625" style="13" customWidth="1"/>
    <col min="13072" max="13073" width="18.5" style="13" customWidth="1"/>
    <col min="13074" max="13313" width="9" style="13"/>
    <col min="13314" max="13314" width="6.8984375" style="13" customWidth="1"/>
    <col min="13315" max="13315" width="7.8984375" style="13" customWidth="1"/>
    <col min="13316" max="13316" width="12.8984375" style="13" customWidth="1"/>
    <col min="13317" max="13317" width="4.5" style="13" customWidth="1"/>
    <col min="13318" max="13318" width="11.59765625" style="13" customWidth="1"/>
    <col min="13319" max="13319" width="9.19921875" style="13" customWidth="1"/>
    <col min="13320" max="13320" width="8.8984375" style="13" customWidth="1"/>
    <col min="13321" max="13321" width="9.19921875" style="13" customWidth="1"/>
    <col min="13322" max="13322" width="3" style="13" customWidth="1"/>
    <col min="13323" max="13323" width="16.69921875" style="13" customWidth="1"/>
    <col min="13324" max="13324" width="7.3984375" style="13" customWidth="1"/>
    <col min="13325" max="13325" width="17.69921875" style="13" customWidth="1"/>
    <col min="13326" max="13326" width="7.3984375" style="13" customWidth="1"/>
    <col min="13327" max="13327" width="11.59765625" style="13" customWidth="1"/>
    <col min="13328" max="13329" width="18.5" style="13" customWidth="1"/>
    <col min="13330" max="13569" width="9" style="13"/>
    <col min="13570" max="13570" width="6.8984375" style="13" customWidth="1"/>
    <col min="13571" max="13571" width="7.8984375" style="13" customWidth="1"/>
    <col min="13572" max="13572" width="12.8984375" style="13" customWidth="1"/>
    <col min="13573" max="13573" width="4.5" style="13" customWidth="1"/>
    <col min="13574" max="13574" width="11.59765625" style="13" customWidth="1"/>
    <col min="13575" max="13575" width="9.19921875" style="13" customWidth="1"/>
    <col min="13576" max="13576" width="8.8984375" style="13" customWidth="1"/>
    <col min="13577" max="13577" width="9.19921875" style="13" customWidth="1"/>
    <col min="13578" max="13578" width="3" style="13" customWidth="1"/>
    <col min="13579" max="13579" width="16.69921875" style="13" customWidth="1"/>
    <col min="13580" max="13580" width="7.3984375" style="13" customWidth="1"/>
    <col min="13581" max="13581" width="17.69921875" style="13" customWidth="1"/>
    <col min="13582" max="13582" width="7.3984375" style="13" customWidth="1"/>
    <col min="13583" max="13583" width="11.59765625" style="13" customWidth="1"/>
    <col min="13584" max="13585" width="18.5" style="13" customWidth="1"/>
    <col min="13586" max="13825" width="9" style="13"/>
    <col min="13826" max="13826" width="6.8984375" style="13" customWidth="1"/>
    <col min="13827" max="13827" width="7.8984375" style="13" customWidth="1"/>
    <col min="13828" max="13828" width="12.8984375" style="13" customWidth="1"/>
    <col min="13829" max="13829" width="4.5" style="13" customWidth="1"/>
    <col min="13830" max="13830" width="11.59765625" style="13" customWidth="1"/>
    <col min="13831" max="13831" width="9.19921875" style="13" customWidth="1"/>
    <col min="13832" max="13832" width="8.8984375" style="13" customWidth="1"/>
    <col min="13833" max="13833" width="9.19921875" style="13" customWidth="1"/>
    <col min="13834" max="13834" width="3" style="13" customWidth="1"/>
    <col min="13835" max="13835" width="16.69921875" style="13" customWidth="1"/>
    <col min="13836" max="13836" width="7.3984375" style="13" customWidth="1"/>
    <col min="13837" max="13837" width="17.69921875" style="13" customWidth="1"/>
    <col min="13838" max="13838" width="7.3984375" style="13" customWidth="1"/>
    <col min="13839" max="13839" width="11.59765625" style="13" customWidth="1"/>
    <col min="13840" max="13841" width="18.5" style="13" customWidth="1"/>
    <col min="13842" max="14081" width="9" style="13"/>
    <col min="14082" max="14082" width="6.8984375" style="13" customWidth="1"/>
    <col min="14083" max="14083" width="7.8984375" style="13" customWidth="1"/>
    <col min="14084" max="14084" width="12.8984375" style="13" customWidth="1"/>
    <col min="14085" max="14085" width="4.5" style="13" customWidth="1"/>
    <col min="14086" max="14086" width="11.59765625" style="13" customWidth="1"/>
    <col min="14087" max="14087" width="9.19921875" style="13" customWidth="1"/>
    <col min="14088" max="14088" width="8.8984375" style="13" customWidth="1"/>
    <col min="14089" max="14089" width="9.19921875" style="13" customWidth="1"/>
    <col min="14090" max="14090" width="3" style="13" customWidth="1"/>
    <col min="14091" max="14091" width="16.69921875" style="13" customWidth="1"/>
    <col min="14092" max="14092" width="7.3984375" style="13" customWidth="1"/>
    <col min="14093" max="14093" width="17.69921875" style="13" customWidth="1"/>
    <col min="14094" max="14094" width="7.3984375" style="13" customWidth="1"/>
    <col min="14095" max="14095" width="11.59765625" style="13" customWidth="1"/>
    <col min="14096" max="14097" width="18.5" style="13" customWidth="1"/>
    <col min="14098" max="14337" width="9" style="13"/>
    <col min="14338" max="14338" width="6.8984375" style="13" customWidth="1"/>
    <col min="14339" max="14339" width="7.8984375" style="13" customWidth="1"/>
    <col min="14340" max="14340" width="12.8984375" style="13" customWidth="1"/>
    <col min="14341" max="14341" width="4.5" style="13" customWidth="1"/>
    <col min="14342" max="14342" width="11.59765625" style="13" customWidth="1"/>
    <col min="14343" max="14343" width="9.19921875" style="13" customWidth="1"/>
    <col min="14344" max="14344" width="8.8984375" style="13" customWidth="1"/>
    <col min="14345" max="14345" width="9.19921875" style="13" customWidth="1"/>
    <col min="14346" max="14346" width="3" style="13" customWidth="1"/>
    <col min="14347" max="14347" width="16.69921875" style="13" customWidth="1"/>
    <col min="14348" max="14348" width="7.3984375" style="13" customWidth="1"/>
    <col min="14349" max="14349" width="17.69921875" style="13" customWidth="1"/>
    <col min="14350" max="14350" width="7.3984375" style="13" customWidth="1"/>
    <col min="14351" max="14351" width="11.59765625" style="13" customWidth="1"/>
    <col min="14352" max="14353" width="18.5" style="13" customWidth="1"/>
    <col min="14354" max="14593" width="9" style="13"/>
    <col min="14594" max="14594" width="6.8984375" style="13" customWidth="1"/>
    <col min="14595" max="14595" width="7.8984375" style="13" customWidth="1"/>
    <col min="14596" max="14596" width="12.8984375" style="13" customWidth="1"/>
    <col min="14597" max="14597" width="4.5" style="13" customWidth="1"/>
    <col min="14598" max="14598" width="11.59765625" style="13" customWidth="1"/>
    <col min="14599" max="14599" width="9.19921875" style="13" customWidth="1"/>
    <col min="14600" max="14600" width="8.8984375" style="13" customWidth="1"/>
    <col min="14601" max="14601" width="9.19921875" style="13" customWidth="1"/>
    <col min="14602" max="14602" width="3" style="13" customWidth="1"/>
    <col min="14603" max="14603" width="16.69921875" style="13" customWidth="1"/>
    <col min="14604" max="14604" width="7.3984375" style="13" customWidth="1"/>
    <col min="14605" max="14605" width="17.69921875" style="13" customWidth="1"/>
    <col min="14606" max="14606" width="7.3984375" style="13" customWidth="1"/>
    <col min="14607" max="14607" width="11.59765625" style="13" customWidth="1"/>
    <col min="14608" max="14609" width="18.5" style="13" customWidth="1"/>
    <col min="14610" max="14849" width="9" style="13"/>
    <col min="14850" max="14850" width="6.8984375" style="13" customWidth="1"/>
    <col min="14851" max="14851" width="7.8984375" style="13" customWidth="1"/>
    <col min="14852" max="14852" width="12.8984375" style="13" customWidth="1"/>
    <col min="14853" max="14853" width="4.5" style="13" customWidth="1"/>
    <col min="14854" max="14854" width="11.59765625" style="13" customWidth="1"/>
    <col min="14855" max="14855" width="9.19921875" style="13" customWidth="1"/>
    <col min="14856" max="14856" width="8.8984375" style="13" customWidth="1"/>
    <col min="14857" max="14857" width="9.19921875" style="13" customWidth="1"/>
    <col min="14858" max="14858" width="3" style="13" customWidth="1"/>
    <col min="14859" max="14859" width="16.69921875" style="13" customWidth="1"/>
    <col min="14860" max="14860" width="7.3984375" style="13" customWidth="1"/>
    <col min="14861" max="14861" width="17.69921875" style="13" customWidth="1"/>
    <col min="14862" max="14862" width="7.3984375" style="13" customWidth="1"/>
    <col min="14863" max="14863" width="11.59765625" style="13" customWidth="1"/>
    <col min="14864" max="14865" width="18.5" style="13" customWidth="1"/>
    <col min="14866" max="15105" width="9" style="13"/>
    <col min="15106" max="15106" width="6.8984375" style="13" customWidth="1"/>
    <col min="15107" max="15107" width="7.8984375" style="13" customWidth="1"/>
    <col min="15108" max="15108" width="12.8984375" style="13" customWidth="1"/>
    <col min="15109" max="15109" width="4.5" style="13" customWidth="1"/>
    <col min="15110" max="15110" width="11.59765625" style="13" customWidth="1"/>
    <col min="15111" max="15111" width="9.19921875" style="13" customWidth="1"/>
    <col min="15112" max="15112" width="8.8984375" style="13" customWidth="1"/>
    <col min="15113" max="15113" width="9.19921875" style="13" customWidth="1"/>
    <col min="15114" max="15114" width="3" style="13" customWidth="1"/>
    <col min="15115" max="15115" width="16.69921875" style="13" customWidth="1"/>
    <col min="15116" max="15116" width="7.3984375" style="13" customWidth="1"/>
    <col min="15117" max="15117" width="17.69921875" style="13" customWidth="1"/>
    <col min="15118" max="15118" width="7.3984375" style="13" customWidth="1"/>
    <col min="15119" max="15119" width="11.59765625" style="13" customWidth="1"/>
    <col min="15120" max="15121" width="18.5" style="13" customWidth="1"/>
    <col min="15122" max="15361" width="9" style="13"/>
    <col min="15362" max="15362" width="6.8984375" style="13" customWidth="1"/>
    <col min="15363" max="15363" width="7.8984375" style="13" customWidth="1"/>
    <col min="15364" max="15364" width="12.8984375" style="13" customWidth="1"/>
    <col min="15365" max="15365" width="4.5" style="13" customWidth="1"/>
    <col min="15366" max="15366" width="11.59765625" style="13" customWidth="1"/>
    <col min="15367" max="15367" width="9.19921875" style="13" customWidth="1"/>
    <col min="15368" max="15368" width="8.8984375" style="13" customWidth="1"/>
    <col min="15369" max="15369" width="9.19921875" style="13" customWidth="1"/>
    <col min="15370" max="15370" width="3" style="13" customWidth="1"/>
    <col min="15371" max="15371" width="16.69921875" style="13" customWidth="1"/>
    <col min="15372" max="15372" width="7.3984375" style="13" customWidth="1"/>
    <col min="15373" max="15373" width="17.69921875" style="13" customWidth="1"/>
    <col min="15374" max="15374" width="7.3984375" style="13" customWidth="1"/>
    <col min="15375" max="15375" width="11.59765625" style="13" customWidth="1"/>
    <col min="15376" max="15377" width="18.5" style="13" customWidth="1"/>
    <col min="15378" max="15617" width="9" style="13"/>
    <col min="15618" max="15618" width="6.8984375" style="13" customWidth="1"/>
    <col min="15619" max="15619" width="7.8984375" style="13" customWidth="1"/>
    <col min="15620" max="15620" width="12.8984375" style="13" customWidth="1"/>
    <col min="15621" max="15621" width="4.5" style="13" customWidth="1"/>
    <col min="15622" max="15622" width="11.59765625" style="13" customWidth="1"/>
    <col min="15623" max="15623" width="9.19921875" style="13" customWidth="1"/>
    <col min="15624" max="15624" width="8.8984375" style="13" customWidth="1"/>
    <col min="15625" max="15625" width="9.19921875" style="13" customWidth="1"/>
    <col min="15626" max="15626" width="3" style="13" customWidth="1"/>
    <col min="15627" max="15627" width="16.69921875" style="13" customWidth="1"/>
    <col min="15628" max="15628" width="7.3984375" style="13" customWidth="1"/>
    <col min="15629" max="15629" width="17.69921875" style="13" customWidth="1"/>
    <col min="15630" max="15630" width="7.3984375" style="13" customWidth="1"/>
    <col min="15631" max="15631" width="11.59765625" style="13" customWidth="1"/>
    <col min="15632" max="15633" width="18.5" style="13" customWidth="1"/>
    <col min="15634" max="15873" width="9" style="13"/>
    <col min="15874" max="15874" width="6.8984375" style="13" customWidth="1"/>
    <col min="15875" max="15875" width="7.8984375" style="13" customWidth="1"/>
    <col min="15876" max="15876" width="12.8984375" style="13" customWidth="1"/>
    <col min="15877" max="15877" width="4.5" style="13" customWidth="1"/>
    <col min="15878" max="15878" width="11.59765625" style="13" customWidth="1"/>
    <col min="15879" max="15879" width="9.19921875" style="13" customWidth="1"/>
    <col min="15880" max="15880" width="8.8984375" style="13" customWidth="1"/>
    <col min="15881" max="15881" width="9.19921875" style="13" customWidth="1"/>
    <col min="15882" max="15882" width="3" style="13" customWidth="1"/>
    <col min="15883" max="15883" width="16.69921875" style="13" customWidth="1"/>
    <col min="15884" max="15884" width="7.3984375" style="13" customWidth="1"/>
    <col min="15885" max="15885" width="17.69921875" style="13" customWidth="1"/>
    <col min="15886" max="15886" width="7.3984375" style="13" customWidth="1"/>
    <col min="15887" max="15887" width="11.59765625" style="13" customWidth="1"/>
    <col min="15888" max="15889" width="18.5" style="13" customWidth="1"/>
    <col min="15890" max="16129" width="9" style="13"/>
    <col min="16130" max="16130" width="6.8984375" style="13" customWidth="1"/>
    <col min="16131" max="16131" width="7.8984375" style="13" customWidth="1"/>
    <col min="16132" max="16132" width="12.8984375" style="13" customWidth="1"/>
    <col min="16133" max="16133" width="4.5" style="13" customWidth="1"/>
    <col min="16134" max="16134" width="11.59765625" style="13" customWidth="1"/>
    <col min="16135" max="16135" width="9.19921875" style="13" customWidth="1"/>
    <col min="16136" max="16136" width="8.8984375" style="13" customWidth="1"/>
    <col min="16137" max="16137" width="9.19921875" style="13" customWidth="1"/>
    <col min="16138" max="16138" width="3" style="13" customWidth="1"/>
    <col min="16139" max="16139" width="16.69921875" style="13" customWidth="1"/>
    <col min="16140" max="16140" width="7.3984375" style="13" customWidth="1"/>
    <col min="16141" max="16141" width="17.69921875" style="13" customWidth="1"/>
    <col min="16142" max="16142" width="7.3984375" style="13" customWidth="1"/>
    <col min="16143" max="16143" width="11.59765625" style="13" customWidth="1"/>
    <col min="16144" max="16145" width="18.5" style="13" customWidth="1"/>
    <col min="16146" max="16384" width="9" style="13"/>
  </cols>
  <sheetData>
    <row r="1" spans="2:25" ht="19.95" customHeight="1">
      <c r="B1" s="202" t="str">
        <f>'リレー名簿（当日名簿変更はここ）'!A2</f>
        <v>令和4年度なんじょうカップ</v>
      </c>
      <c r="C1" s="20"/>
      <c r="D1" s="20"/>
      <c r="E1" s="20"/>
      <c r="F1" s="20"/>
      <c r="G1" s="20"/>
      <c r="H1" s="20"/>
      <c r="I1" s="20"/>
      <c r="J1" s="20"/>
      <c r="K1" s="228" t="str">
        <f>B1</f>
        <v>令和4年度なんじょうカップ</v>
      </c>
      <c r="L1" s="228"/>
      <c r="M1" s="228"/>
      <c r="N1" s="228"/>
      <c r="O1" s="228"/>
      <c r="P1" s="228"/>
      <c r="Q1" s="228"/>
    </row>
    <row r="2" spans="2:25" ht="28.5" customHeight="1">
      <c r="C2" s="222" t="s">
        <v>32</v>
      </c>
      <c r="D2" s="222"/>
      <c r="E2" s="222"/>
      <c r="F2" s="222"/>
      <c r="G2" s="222"/>
      <c r="H2" s="222"/>
      <c r="I2" s="21"/>
      <c r="J2" s="21"/>
      <c r="K2" s="228" t="s">
        <v>32</v>
      </c>
      <c r="L2" s="228"/>
      <c r="M2" s="228"/>
      <c r="N2" s="228"/>
      <c r="O2" s="228"/>
      <c r="P2" s="228"/>
      <c r="Q2" s="228"/>
    </row>
    <row r="3" spans="2:25" ht="12.75" hidden="1" customHeight="1">
      <c r="C3" s="12"/>
      <c r="D3" s="12"/>
      <c r="E3" s="12"/>
      <c r="F3" s="12"/>
      <c r="G3" s="12"/>
      <c r="H3" s="12"/>
      <c r="I3" s="21"/>
      <c r="J3" s="21"/>
      <c r="M3" s="231"/>
      <c r="N3" s="231"/>
      <c r="O3" s="231"/>
      <c r="P3" s="231"/>
      <c r="Q3" s="231"/>
      <c r="R3" s="45"/>
      <c r="S3" s="45"/>
      <c r="T3" s="45"/>
      <c r="U3" s="45"/>
      <c r="V3" s="45"/>
      <c r="W3" s="45"/>
      <c r="X3" s="45"/>
      <c r="Y3" s="45"/>
    </row>
    <row r="4" spans="2:25" ht="12.75" hidden="1" customHeight="1">
      <c r="C4" s="12"/>
      <c r="D4" s="12"/>
      <c r="E4" s="12"/>
      <c r="F4" s="12"/>
      <c r="G4" s="12"/>
      <c r="H4" s="12"/>
      <c r="I4" s="21"/>
      <c r="J4" s="21"/>
      <c r="M4" s="231"/>
      <c r="N4" s="231"/>
      <c r="O4" s="231"/>
      <c r="P4" s="231"/>
      <c r="Q4" s="231"/>
    </row>
    <row r="5" spans="2:25" ht="8.25" customHeight="1"/>
    <row r="6" spans="2:25" ht="31.2" customHeight="1" thickBot="1">
      <c r="B6" s="23" t="s">
        <v>20</v>
      </c>
      <c r="C6" s="24" t="s">
        <v>9</v>
      </c>
      <c r="D6" s="23" t="s">
        <v>21</v>
      </c>
      <c r="E6" s="23" t="s">
        <v>18</v>
      </c>
      <c r="F6" s="23" t="s">
        <v>10</v>
      </c>
      <c r="G6" s="23" t="s">
        <v>26</v>
      </c>
      <c r="H6" s="23" t="s">
        <v>26</v>
      </c>
      <c r="I6" s="44" t="s">
        <v>23</v>
      </c>
      <c r="J6" s="26"/>
      <c r="K6" s="133" t="s">
        <v>24</v>
      </c>
      <c r="L6" s="132" t="s">
        <v>9</v>
      </c>
      <c r="M6" s="132" t="s">
        <v>21</v>
      </c>
      <c r="N6" s="38" t="s">
        <v>18</v>
      </c>
      <c r="O6" s="132" t="s">
        <v>25</v>
      </c>
      <c r="P6" s="132" t="s">
        <v>1</v>
      </c>
      <c r="Q6" s="129" t="s">
        <v>158</v>
      </c>
    </row>
    <row r="7" spans="2:25" ht="32.25" customHeight="1" thickTop="1">
      <c r="B7" s="203">
        <f>IFERROR(RANK($H7,$H$7:$H$31,1),"")</f>
        <v>5</v>
      </c>
      <c r="C7" s="106">
        <v>10</v>
      </c>
      <c r="D7" s="74" t="str">
        <f>IF($I7="","",VLOOKUP($C7,'リレー名簿（当日名簿変更はここ）'!$A$5:$N$29,11,0))</f>
        <v>比嘉　彩良</v>
      </c>
      <c r="E7" s="74">
        <f>IF($I7="","",VLOOKUP($C7,'リレー名簿（当日名簿変更はここ）'!$A$5:$N$29,12,0))</f>
        <v>5</v>
      </c>
      <c r="F7" s="74" t="str">
        <f>IF($I7="","",VLOOKUP($C7,'リレー名簿（当日名簿変更はここ）'!$A$5:$N$29,2,0))</f>
        <v>大里北小学校Ｂ</v>
      </c>
      <c r="G7" s="95">
        <f>IF(I7="","",TEXT(I7,"00!:00!:00")*1)</f>
        <v>1.2499999999999999E-2</v>
      </c>
      <c r="H7" s="79">
        <f>IFERROR(ROUNDDOWN($G7-VLOOKUP(C7,'4'!$C$7:$G$31,5,0),7),"")</f>
        <v>2.2569000000000001E-3</v>
      </c>
      <c r="I7" s="97">
        <v>1800</v>
      </c>
      <c r="K7" s="136">
        <v>1</v>
      </c>
      <c r="L7" s="40">
        <v>19</v>
      </c>
      <c r="M7" s="40" t="s">
        <v>255</v>
      </c>
      <c r="N7" s="40">
        <v>6</v>
      </c>
      <c r="O7" s="40" t="s">
        <v>203</v>
      </c>
      <c r="P7" s="137">
        <v>1.3078703703703703E-2</v>
      </c>
      <c r="Q7" s="130">
        <v>2.0833000000000002E-3</v>
      </c>
    </row>
    <row r="8" spans="2:25" ht="32.25" customHeight="1">
      <c r="B8" s="204">
        <f t="shared" ref="B8:B31" si="0">IFERROR(RANK($H8,$H$7:$H$31,1),"")</f>
        <v>10</v>
      </c>
      <c r="C8" s="30">
        <v>2</v>
      </c>
      <c r="D8" s="31" t="str">
        <f>IF($I8="","",VLOOKUP($C8,'リレー名簿（当日名簿変更はここ）'!$A$5:$N$29,11,0))</f>
        <v>上原　由結</v>
      </c>
      <c r="E8" s="31">
        <f>IF($I8="","",VLOOKUP($C8,'リレー名簿（当日名簿変更はここ）'!$A$5:$N$29,12,0))</f>
        <v>6</v>
      </c>
      <c r="F8" s="31" t="str">
        <f>IF($I8="","",VLOOKUP($C8,'リレー名簿（当日名簿変更はここ）'!$A$5:$N$29,2,0))</f>
        <v>翔南小学校A</v>
      </c>
      <c r="G8" s="39">
        <f t="shared" ref="G8:G23" si="1">IF(I8="","",TEXT(I8,"00!:00!:00")*1)</f>
        <v>1.2615740740740742E-2</v>
      </c>
      <c r="H8" s="80">
        <f>IFERROR(ROUNDDOWN($G8-VLOOKUP(C8,'4'!$C$7:$G$31,5,0),7),"")</f>
        <v>2.7777000000000001E-3</v>
      </c>
      <c r="I8" s="98">
        <v>1810</v>
      </c>
      <c r="K8" s="136">
        <v>2</v>
      </c>
      <c r="L8" s="40">
        <v>8</v>
      </c>
      <c r="M8" s="40" t="s">
        <v>264</v>
      </c>
      <c r="N8" s="40">
        <v>6</v>
      </c>
      <c r="O8" s="40" t="s">
        <v>182</v>
      </c>
      <c r="P8" s="137">
        <v>1.2511574074074073E-2</v>
      </c>
      <c r="Q8" s="130">
        <v>2.0948999999999998E-3</v>
      </c>
    </row>
    <row r="9" spans="2:25" ht="32.25" customHeight="1">
      <c r="B9" s="204">
        <f t="shared" si="0"/>
        <v>10</v>
      </c>
      <c r="C9" s="30">
        <v>1</v>
      </c>
      <c r="D9" s="31" t="str">
        <f>IF($I9="","",VLOOKUP($C9,'リレー名簿（当日名簿変更はここ）'!$A$5:$N$29,11,0))</f>
        <v>仲里　望夢</v>
      </c>
      <c r="E9" s="31">
        <f>IF($I9="","",VLOOKUP($C9,'リレー名簿（当日名簿変更はここ）'!$A$5:$N$29,12,0))</f>
        <v>5</v>
      </c>
      <c r="F9" s="31" t="str">
        <f>IF($I9="","",VLOOKUP($C9,'リレー名簿（当日名簿変更はここ）'!$A$5:$N$29,2,0))</f>
        <v>百名小学校</v>
      </c>
      <c r="G9" s="39">
        <f t="shared" si="1"/>
        <v>1.2731481481481481E-2</v>
      </c>
      <c r="H9" s="80">
        <f>IFERROR(ROUNDDOWN($G9-VLOOKUP(C9,'4'!$C$7:$G$31,5,0),7),"")</f>
        <v>2.7777000000000001E-3</v>
      </c>
      <c r="I9" s="98">
        <v>1820</v>
      </c>
      <c r="K9" s="136">
        <v>2</v>
      </c>
      <c r="L9" s="40">
        <v>18</v>
      </c>
      <c r="M9" s="40" t="s">
        <v>254</v>
      </c>
      <c r="N9" s="40">
        <v>6</v>
      </c>
      <c r="O9" s="40" t="s">
        <v>201</v>
      </c>
      <c r="P9" s="137">
        <v>1.3206018518518518E-2</v>
      </c>
      <c r="Q9" s="130">
        <v>2.0948999999999998E-3</v>
      </c>
    </row>
    <row r="10" spans="2:25" ht="32.25" customHeight="1">
      <c r="B10" s="204">
        <f t="shared" si="0"/>
        <v>10</v>
      </c>
      <c r="C10" s="30">
        <v>4</v>
      </c>
      <c r="D10" s="31" t="str">
        <f>IF($I10="","",VLOOKUP($C10,'リレー名簿（当日名簿変更はここ）'!$A$5:$N$29,11,0))</f>
        <v>知念　杏珠</v>
      </c>
      <c r="E10" s="31">
        <f>IF($I10="","",VLOOKUP($C10,'リレー名簿（当日名簿変更はここ）'!$A$5:$N$29,12,0))</f>
        <v>5</v>
      </c>
      <c r="F10" s="31" t="str">
        <f>IF($I10="","",VLOOKUP($C10,'リレー名簿（当日名簿変更はここ）'!$A$5:$N$29,2,0))</f>
        <v>大里南小学校A</v>
      </c>
      <c r="G10" s="39">
        <f t="shared" si="1"/>
        <v>1.2847222222222223E-2</v>
      </c>
      <c r="H10" s="80">
        <f>IFERROR(ROUNDDOWN($G10-VLOOKUP(C10,'4'!$C$7:$G$31,5,0),7),"")</f>
        <v>2.7777000000000001E-3</v>
      </c>
      <c r="I10" s="98">
        <v>1830</v>
      </c>
      <c r="K10" s="136">
        <v>4</v>
      </c>
      <c r="L10" s="40">
        <v>17</v>
      </c>
      <c r="M10" s="40" t="s">
        <v>253</v>
      </c>
      <c r="N10" s="40">
        <v>4</v>
      </c>
      <c r="O10" s="40" t="s">
        <v>199</v>
      </c>
      <c r="P10" s="137">
        <v>1.306712962962963E-2</v>
      </c>
      <c r="Q10" s="130">
        <v>2.1875000000000002E-3</v>
      </c>
    </row>
    <row r="11" spans="2:25" ht="32.25" customHeight="1">
      <c r="B11" s="204">
        <f t="shared" si="0"/>
        <v>13</v>
      </c>
      <c r="C11" s="30">
        <v>5</v>
      </c>
      <c r="D11" s="31" t="str">
        <f>IF($I11="","",VLOOKUP($C11,'リレー名簿（当日名簿変更はここ）'!$A$5:$N$29,11,0))</f>
        <v>内間　希空</v>
      </c>
      <c r="E11" s="31">
        <f>IF($I11="","",VLOOKUP($C11,'リレー名簿（当日名簿変更はここ）'!$A$5:$N$29,12,0))</f>
        <v>6</v>
      </c>
      <c r="F11" s="31" t="str">
        <f>IF($I11="","",VLOOKUP($C11,'リレー名簿（当日名簿変更はここ）'!$A$5:$N$29,2,0))</f>
        <v>久高小学校</v>
      </c>
      <c r="G11" s="39">
        <f t="shared" si="1"/>
        <v>1.2962962962962963E-2</v>
      </c>
      <c r="H11" s="80">
        <f>IFERROR(ROUNDDOWN($G11-VLOOKUP(C11,'4'!$C$7:$G$31,5,0),7),"")</f>
        <v>2.8819000000000002E-3</v>
      </c>
      <c r="I11" s="98">
        <v>1840</v>
      </c>
      <c r="K11" s="136">
        <v>5</v>
      </c>
      <c r="L11" s="40">
        <v>10</v>
      </c>
      <c r="M11" s="40" t="s">
        <v>266</v>
      </c>
      <c r="N11" s="40">
        <v>5</v>
      </c>
      <c r="O11" s="40" t="s">
        <v>186</v>
      </c>
      <c r="P11" s="137">
        <v>1.2499999999999999E-2</v>
      </c>
      <c r="Q11" s="130">
        <v>2.2569000000000001E-3</v>
      </c>
    </row>
    <row r="12" spans="2:25" ht="32.25" customHeight="1">
      <c r="B12" s="204">
        <f t="shared" si="0"/>
        <v>14</v>
      </c>
      <c r="C12" s="30">
        <v>3</v>
      </c>
      <c r="D12" s="31" t="str">
        <f>IF($I12="","",VLOOKUP($C12,'リレー名簿（当日名簿変更はここ）'!$A$5:$N$29,11,0))</f>
        <v>赤嶺　ゆな</v>
      </c>
      <c r="E12" s="31">
        <f>IF($I12="","",VLOOKUP($C12,'リレー名簿（当日名簿変更はここ）'!$A$5:$N$29,12,0))</f>
        <v>5</v>
      </c>
      <c r="F12" s="31" t="str">
        <f>IF($I12="","",VLOOKUP($C12,'リレー名簿（当日名簿変更はここ）'!$A$5:$N$29,2,0))</f>
        <v>翔南小学校Ｂ</v>
      </c>
      <c r="G12" s="39">
        <f t="shared" si="1"/>
        <v>1.3078703703703703E-2</v>
      </c>
      <c r="H12" s="80">
        <f>IFERROR(ROUNDDOWN($G12-VLOOKUP(C12,'4'!$C$7:$G$31,5,0),7),"")</f>
        <v>2.9513E-3</v>
      </c>
      <c r="I12" s="98">
        <v>1850</v>
      </c>
      <c r="K12" s="136">
        <v>6</v>
      </c>
      <c r="L12" s="40">
        <v>14</v>
      </c>
      <c r="M12" s="40" t="s">
        <v>250</v>
      </c>
      <c r="N12" s="40">
        <v>4</v>
      </c>
      <c r="O12" s="40" t="s">
        <v>27</v>
      </c>
      <c r="P12" s="137">
        <v>1.2962962962962963E-2</v>
      </c>
      <c r="Q12" s="130">
        <v>2.3379E-3</v>
      </c>
    </row>
    <row r="13" spans="2:25" ht="32.25" customHeight="1">
      <c r="B13" s="204">
        <f t="shared" si="0"/>
        <v>15</v>
      </c>
      <c r="C13" s="30">
        <v>7</v>
      </c>
      <c r="D13" s="31" t="str">
        <f>IF($I13="","",VLOOKUP($C13,'リレー名簿（当日名簿変更はここ）'!$A$5:$N$29,11,0))</f>
        <v>仲村　瑠愛</v>
      </c>
      <c r="E13" s="31">
        <f>IF($I13="","",VLOOKUP($C13,'リレー名簿（当日名簿変更はここ）'!$A$5:$N$29,12,0))</f>
        <v>5</v>
      </c>
      <c r="F13" s="31" t="str">
        <f>IF($I13="","",VLOOKUP($C13,'リレー名簿（当日名簿変更はここ）'!$A$5:$N$29,2,0))</f>
        <v>知念小学校Ｂ</v>
      </c>
      <c r="G13" s="39">
        <f t="shared" si="1"/>
        <v>1.3194444444444444E-2</v>
      </c>
      <c r="H13" s="80">
        <f>IFERROR(ROUNDDOWN($G13-VLOOKUP(C13,'4'!$C$7:$G$31,5,0),7),"")</f>
        <v>3.0092000000000001E-3</v>
      </c>
      <c r="I13" s="98">
        <v>1900</v>
      </c>
      <c r="K13" s="136">
        <v>7</v>
      </c>
      <c r="L13" s="40">
        <v>16</v>
      </c>
      <c r="M13" s="40" t="s">
        <v>252</v>
      </c>
      <c r="N13" s="40">
        <v>6</v>
      </c>
      <c r="O13" s="40" t="s">
        <v>197</v>
      </c>
      <c r="P13" s="137">
        <v>1.3020833333333334E-2</v>
      </c>
      <c r="Q13" s="130">
        <v>2.3725999999999999E-3</v>
      </c>
    </row>
    <row r="14" spans="2:25" ht="32.25" customHeight="1">
      <c r="B14" s="204">
        <f t="shared" si="0"/>
        <v>20</v>
      </c>
      <c r="C14" s="30">
        <v>6</v>
      </c>
      <c r="D14" s="31" t="str">
        <f>IF($I14="","",VLOOKUP($C14,'リレー名簿（当日名簿変更はここ）'!$A$5:$N$29,11,0))</f>
        <v>玉城　朱那</v>
      </c>
      <c r="E14" s="31">
        <f>IF($I14="","",VLOOKUP($C14,'リレー名簿（当日名簿変更はここ）'!$A$5:$N$29,12,0))</f>
        <v>6</v>
      </c>
      <c r="F14" s="31" t="str">
        <f>IF($I14="","",VLOOKUP($C14,'リレー名簿（当日名簿変更はここ）'!$A$5:$N$29,2,0))</f>
        <v>知念小学校A</v>
      </c>
      <c r="G14" s="39">
        <f t="shared" si="1"/>
        <v>1.3252314814814814E-2</v>
      </c>
      <c r="H14" s="80">
        <f>IFERROR(ROUNDDOWN($G14-VLOOKUP(C14,'4'!$C$7:$G$31,5,0),7),"")</f>
        <v>3.5300000000000002E-3</v>
      </c>
      <c r="I14" s="98">
        <v>1905</v>
      </c>
      <c r="K14" s="136">
        <v>8</v>
      </c>
      <c r="L14" s="40">
        <v>12</v>
      </c>
      <c r="M14" s="40" t="s">
        <v>248</v>
      </c>
      <c r="N14" s="40">
        <v>4</v>
      </c>
      <c r="O14" s="40" t="s">
        <v>190</v>
      </c>
      <c r="P14" s="137">
        <v>1.3252314814814814E-2</v>
      </c>
      <c r="Q14" s="130">
        <v>2.6388000000000002E-3</v>
      </c>
    </row>
    <row r="15" spans="2:25" ht="32.25" customHeight="1">
      <c r="B15" s="204">
        <f t="shared" si="0"/>
        <v>16</v>
      </c>
      <c r="C15" s="30">
        <v>9</v>
      </c>
      <c r="D15" s="31" t="str">
        <f>IF($I15="","",VLOOKUP($C15,'リレー名簿（当日名簿変更はここ）'!$A$5:$N$29,11,0))</f>
        <v>比嘉　杏奈</v>
      </c>
      <c r="E15" s="31">
        <f>IF($I15="","",VLOOKUP($C15,'リレー名簿（当日名簿変更はここ）'!$A$5:$N$29,12,0))</f>
        <v>5</v>
      </c>
      <c r="F15" s="31" t="str">
        <f>IF($I15="","",VLOOKUP($C15,'リレー名簿（当日名簿変更はここ）'!$A$5:$N$29,2,0))</f>
        <v>玉城小学校Ｂ</v>
      </c>
      <c r="G15" s="39">
        <f t="shared" si="1"/>
        <v>1.3368055555555557E-2</v>
      </c>
      <c r="H15" s="80">
        <f>IFERROR(ROUNDDOWN($G15-VLOOKUP(C15,'4'!$C$7:$G$31,5,0),7),"")</f>
        <v>3.1134000000000001E-3</v>
      </c>
      <c r="I15" s="98">
        <v>1915</v>
      </c>
      <c r="K15" s="136">
        <v>9</v>
      </c>
      <c r="L15" s="40">
        <v>20</v>
      </c>
      <c r="M15" s="40" t="s">
        <v>262</v>
      </c>
      <c r="N15" s="40">
        <v>5</v>
      </c>
      <c r="O15" s="40" t="s">
        <v>205</v>
      </c>
      <c r="P15" s="137">
        <v>1.3425925925925924E-2</v>
      </c>
      <c r="Q15" s="130">
        <v>2.6619999999999999E-3</v>
      </c>
    </row>
    <row r="16" spans="2:25" ht="32.25" customHeight="1">
      <c r="B16" s="204">
        <f t="shared" si="0"/>
        <v>9</v>
      </c>
      <c r="C16" s="30">
        <v>20</v>
      </c>
      <c r="D16" s="31" t="str">
        <f>IF($I16="","",VLOOKUP($C16,'リレー名簿（当日名簿変更はここ）'!$A$5:$N$29,11,0))</f>
        <v>本郷　碧</v>
      </c>
      <c r="E16" s="31">
        <f>IF($I16="","",VLOOKUP($C16,'リレー名簿（当日名簿変更はここ）'!$A$5:$N$29,12,0))</f>
        <v>5</v>
      </c>
      <c r="F16" s="31" t="str">
        <f>IF($I16="","",VLOOKUP($C16,'リレー名簿（当日名簿変更はここ）'!$A$5:$N$29,2,0))</f>
        <v>与那原小学校B</v>
      </c>
      <c r="G16" s="39">
        <f t="shared" si="1"/>
        <v>1.3425925925925924E-2</v>
      </c>
      <c r="H16" s="80">
        <f>IFERROR(ROUNDDOWN($G16-VLOOKUP(C16,'4'!$C$7:$G$31,5,0),7),"")</f>
        <v>2.6619999999999999E-3</v>
      </c>
      <c r="I16" s="98">
        <v>1920</v>
      </c>
      <c r="K16" s="136">
        <v>10</v>
      </c>
      <c r="L16" s="40">
        <v>2</v>
      </c>
      <c r="M16" s="40" t="s">
        <v>258</v>
      </c>
      <c r="N16" s="40">
        <v>6</v>
      </c>
      <c r="O16" s="40" t="s">
        <v>170</v>
      </c>
      <c r="P16" s="137">
        <v>1.2615740740740742E-2</v>
      </c>
      <c r="Q16" s="130">
        <v>2.7777000000000001E-3</v>
      </c>
    </row>
    <row r="17" spans="2:17" ht="32.25" customHeight="1">
      <c r="B17" s="204">
        <f t="shared" si="0"/>
        <v>16</v>
      </c>
      <c r="C17" s="30">
        <v>11</v>
      </c>
      <c r="D17" s="31" t="str">
        <f>IF($I17="","",VLOOKUP($C17,'リレー名簿（当日名簿変更はここ）'!$A$5:$N$29,11,0))</f>
        <v>足立　心花</v>
      </c>
      <c r="E17" s="31">
        <f>IF($I17="","",VLOOKUP($C17,'リレー名簿（当日名簿変更はここ）'!$A$5:$N$29,12,0))</f>
        <v>6</v>
      </c>
      <c r="F17" s="31" t="str">
        <f>IF($I17="","",VLOOKUP($C17,'リレー名簿（当日名簿変更はここ）'!$A$5:$N$29,2,0))</f>
        <v>大里北小学校A</v>
      </c>
      <c r="G17" s="39">
        <f t="shared" si="1"/>
        <v>1.3541666666666667E-2</v>
      </c>
      <c r="H17" s="80">
        <f>IFERROR(ROUNDDOWN($G17-VLOOKUP(C17,'4'!$C$7:$G$31,5,0),7),"")</f>
        <v>3.1134000000000001E-3</v>
      </c>
      <c r="I17" s="98">
        <v>1930</v>
      </c>
      <c r="K17" s="136">
        <v>10</v>
      </c>
      <c r="L17" s="40">
        <v>1</v>
      </c>
      <c r="M17" s="40" t="s">
        <v>249</v>
      </c>
      <c r="N17" s="40">
        <v>5</v>
      </c>
      <c r="O17" s="40" t="s">
        <v>168</v>
      </c>
      <c r="P17" s="137">
        <v>1.2731481481481481E-2</v>
      </c>
      <c r="Q17" s="130">
        <v>2.7777000000000001E-3</v>
      </c>
    </row>
    <row r="18" spans="2:17" ht="32.25" customHeight="1">
      <c r="B18" s="204">
        <f t="shared" si="0"/>
        <v>18</v>
      </c>
      <c r="C18" s="30">
        <v>15</v>
      </c>
      <c r="D18" s="31" t="str">
        <f>IF($I18="","",VLOOKUP($C18,'リレー名簿（当日名簿変更はここ）'!$A$5:$N$29,11,0))</f>
        <v>大浜　由万莉</v>
      </c>
      <c r="E18" s="31">
        <f>IF($I18="","",VLOOKUP($C18,'リレー名簿（当日名簿変更はここ）'!$A$5:$N$29,12,0))</f>
        <v>4</v>
      </c>
      <c r="F18" s="31" t="str">
        <f>IF($I18="","",VLOOKUP($C18,'リレー名簿（当日名簿変更はここ）'!$A$5:$N$29,2,0))</f>
        <v>佐敷小Ｂ</v>
      </c>
      <c r="G18" s="39">
        <f t="shared" si="1"/>
        <v>1.3657407407407408E-2</v>
      </c>
      <c r="H18" s="80">
        <f>IFERROR(ROUNDDOWN($G18-VLOOKUP(C18,'4'!$C$7:$G$31,5,0),7),"")</f>
        <v>3.1250000000000002E-3</v>
      </c>
      <c r="I18" s="98">
        <v>1940</v>
      </c>
      <c r="K18" s="136">
        <v>10</v>
      </c>
      <c r="L18" s="40">
        <v>4</v>
      </c>
      <c r="M18" s="40" t="s">
        <v>260</v>
      </c>
      <c r="N18" s="40">
        <v>5</v>
      </c>
      <c r="O18" s="40" t="s">
        <v>174</v>
      </c>
      <c r="P18" s="137">
        <v>1.2847222222222223E-2</v>
      </c>
      <c r="Q18" s="130">
        <v>2.7777000000000001E-3</v>
      </c>
    </row>
    <row r="19" spans="2:17" ht="32.25" customHeight="1">
      <c r="B19" s="204">
        <f t="shared" si="0"/>
        <v>19</v>
      </c>
      <c r="C19" s="30">
        <v>13</v>
      </c>
      <c r="D19" s="31" t="str">
        <f>IF($I19="","",VLOOKUP($C19,'リレー名簿（当日名簿変更はここ）'!$A$5:$N$29,11,0))</f>
        <v>津波古　玲朱</v>
      </c>
      <c r="E19" s="31">
        <f>IF($I19="","",VLOOKUP($C19,'リレー名簿（当日名簿変更はここ）'!$A$5:$N$29,12,0))</f>
        <v>5</v>
      </c>
      <c r="F19" s="31" t="str">
        <f>IF($I19="","",VLOOKUP($C19,'リレー名簿（当日名簿変更はここ）'!$A$5:$N$29,2,0))</f>
        <v>北丘小学校B</v>
      </c>
      <c r="G19" s="39">
        <f t="shared" si="1"/>
        <v>1.3773148148148147E-2</v>
      </c>
      <c r="H19" s="80">
        <f>IFERROR(ROUNDDOWN($G19-VLOOKUP(C19,'4'!$C$7:$G$31,5,0),7),"")</f>
        <v>3.1828E-3</v>
      </c>
      <c r="I19" s="98">
        <v>1950</v>
      </c>
      <c r="K19" s="134">
        <v>13</v>
      </c>
      <c r="L19" s="135">
        <v>5</v>
      </c>
      <c r="M19" s="135" t="s">
        <v>261</v>
      </c>
      <c r="N19" s="135">
        <v>6</v>
      </c>
      <c r="O19" s="135" t="s">
        <v>176</v>
      </c>
      <c r="P19" s="151">
        <v>1.2962962962962963E-2</v>
      </c>
      <c r="Q19" s="166">
        <v>2.8819000000000002E-3</v>
      </c>
    </row>
    <row r="20" spans="2:17" ht="32.25" customHeight="1">
      <c r="B20" s="204">
        <f t="shared" si="0"/>
        <v>2</v>
      </c>
      <c r="C20" s="30">
        <v>8</v>
      </c>
      <c r="D20" s="31" t="str">
        <f>IF($I20="","",VLOOKUP($C20,'リレー名簿（当日名簿変更はここ）'!$A$5:$N$29,11,0))</f>
        <v>大城　来藍</v>
      </c>
      <c r="E20" s="31">
        <f>IF($I20="","",VLOOKUP($C20,'リレー名簿（当日名簿変更はここ）'!$A$5:$N$29,12,0))</f>
        <v>6</v>
      </c>
      <c r="F20" s="31" t="str">
        <f>IF($I20="","",VLOOKUP($C20,'リレー名簿（当日名簿変更はここ）'!$A$5:$N$29,2,0))</f>
        <v>玉城小学校A</v>
      </c>
      <c r="G20" s="39">
        <f t="shared" si="1"/>
        <v>1.2511574074074073E-2</v>
      </c>
      <c r="H20" s="80">
        <f>IFERROR(ROUNDDOWN($G20-VLOOKUP(C20,'4'!$C$7:$G$31,5,0),7),"")</f>
        <v>2.0948999999999998E-3</v>
      </c>
      <c r="I20" s="98">
        <v>1801</v>
      </c>
      <c r="K20" s="136">
        <v>14</v>
      </c>
      <c r="L20" s="40">
        <v>3</v>
      </c>
      <c r="M20" s="40" t="s">
        <v>259</v>
      </c>
      <c r="N20" s="40">
        <v>5</v>
      </c>
      <c r="O20" s="40" t="s">
        <v>172</v>
      </c>
      <c r="P20" s="137">
        <v>1.3078703703703703E-2</v>
      </c>
      <c r="Q20" s="130">
        <v>2.9513E-3</v>
      </c>
    </row>
    <row r="21" spans="2:17" ht="32.25" customHeight="1">
      <c r="B21" s="204">
        <f t="shared" si="0"/>
        <v>6</v>
      </c>
      <c r="C21" s="30">
        <v>14</v>
      </c>
      <c r="D21" s="31" t="str">
        <f>IF($I21="","",VLOOKUP($C21,'リレー名簿（当日名簿変更はここ）'!$A$5:$N$29,11,0))</f>
        <v>新垣　璃々</v>
      </c>
      <c r="E21" s="31">
        <f>IF($I21="","",VLOOKUP($C21,'リレー名簿（当日名簿変更はここ）'!$A$5:$N$29,12,0))</f>
        <v>6</v>
      </c>
      <c r="F21" s="31" t="str">
        <f>IF($I21="","",VLOOKUP($C21,'リレー名簿（当日名簿変更はここ）'!$A$5:$N$29,2,0))</f>
        <v>佐敷小A</v>
      </c>
      <c r="G21" s="39">
        <f t="shared" si="1"/>
        <v>1.2962962962962963E-2</v>
      </c>
      <c r="H21" s="80">
        <f>IFERROR(ROUNDDOWN($G21-VLOOKUP(C21,'4'!$C$7:$G$31,5,0),7),"")</f>
        <v>2.3379E-3</v>
      </c>
      <c r="I21" s="98">
        <v>1840</v>
      </c>
      <c r="K21" s="134">
        <v>15</v>
      </c>
      <c r="L21" s="135">
        <v>7</v>
      </c>
      <c r="M21" s="135" t="s">
        <v>263</v>
      </c>
      <c r="N21" s="135">
        <v>5</v>
      </c>
      <c r="O21" s="135" t="s">
        <v>180</v>
      </c>
      <c r="P21" s="151">
        <v>1.3194444444444444E-2</v>
      </c>
      <c r="Q21" s="166">
        <v>3.0092000000000001E-3</v>
      </c>
    </row>
    <row r="22" spans="2:17" ht="32.25" customHeight="1">
      <c r="B22" s="204">
        <f t="shared" si="0"/>
        <v>7</v>
      </c>
      <c r="C22" s="30">
        <v>16</v>
      </c>
      <c r="D22" s="31" t="str">
        <f>IF($I22="","",VLOOKUP($C22,'リレー名簿（当日名簿変更はここ）'!$A$5:$N$29,11,0))</f>
        <v>嘉数　礼乃</v>
      </c>
      <c r="E22" s="31">
        <f>IF($I22="","",VLOOKUP($C22,'リレー名簿（当日名簿変更はここ）'!$A$5:$N$29,12,0))</f>
        <v>6</v>
      </c>
      <c r="F22" s="31" t="str">
        <f>IF($I22="","",VLOOKUP($C22,'リレー名簿（当日名簿変更はここ）'!$A$5:$N$29,2,0))</f>
        <v>津嘉山小学校A</v>
      </c>
      <c r="G22" s="39">
        <f t="shared" si="1"/>
        <v>1.3020833333333334E-2</v>
      </c>
      <c r="H22" s="80">
        <f>IFERROR(ROUNDDOWN($G22-VLOOKUP(C22,'4'!$C$7:$G$31,5,0),7),"")</f>
        <v>2.3725999999999999E-3</v>
      </c>
      <c r="I22" s="98">
        <v>1845</v>
      </c>
      <c r="K22" s="134">
        <v>16</v>
      </c>
      <c r="L22" s="135">
        <v>9</v>
      </c>
      <c r="M22" s="135" t="s">
        <v>256</v>
      </c>
      <c r="N22" s="135">
        <v>5</v>
      </c>
      <c r="O22" s="135" t="s">
        <v>184</v>
      </c>
      <c r="P22" s="151">
        <v>1.3368055555555557E-2</v>
      </c>
      <c r="Q22" s="166">
        <v>3.1134000000000001E-3</v>
      </c>
    </row>
    <row r="23" spans="2:17" ht="32.25" customHeight="1">
      <c r="B23" s="205">
        <f t="shared" si="0"/>
        <v>4</v>
      </c>
      <c r="C23" s="30">
        <v>17</v>
      </c>
      <c r="D23" s="66" t="str">
        <f>IF($I23="","",VLOOKUP($C23,'リレー名簿（当日名簿変更はここ）'!$A$5:$N$29,11,0))</f>
        <v>平田　藍理</v>
      </c>
      <c r="E23" s="66">
        <f>IF($I23="","",VLOOKUP($C23,'リレー名簿（当日名簿変更はここ）'!$A$5:$N$29,12,0))</f>
        <v>4</v>
      </c>
      <c r="F23" s="66" t="str">
        <f>IF($I23="","",VLOOKUP($C23,'リレー名簿（当日名簿変更はここ）'!$A$5:$N$29,2,0))</f>
        <v>津嘉山小学校B</v>
      </c>
      <c r="G23" s="124">
        <f t="shared" si="1"/>
        <v>1.306712962962963E-2</v>
      </c>
      <c r="H23" s="125">
        <f>IFERROR(ROUNDDOWN($G23-VLOOKUP(C23,'4'!$C$7:$G$31,5,0),7),"")</f>
        <v>2.1875000000000002E-3</v>
      </c>
      <c r="I23" s="98">
        <v>1849</v>
      </c>
      <c r="K23" s="136">
        <v>16</v>
      </c>
      <c r="L23" s="40">
        <v>11</v>
      </c>
      <c r="M23" s="40" t="s">
        <v>267</v>
      </c>
      <c r="N23" s="40">
        <v>6</v>
      </c>
      <c r="O23" s="40" t="s">
        <v>188</v>
      </c>
      <c r="P23" s="137">
        <v>1.3541666666666667E-2</v>
      </c>
      <c r="Q23" s="130">
        <v>3.1134000000000001E-3</v>
      </c>
    </row>
    <row r="24" spans="2:17" ht="32.25" customHeight="1">
      <c r="B24" s="204">
        <f t="shared" si="0"/>
        <v>1</v>
      </c>
      <c r="C24" s="30">
        <v>19</v>
      </c>
      <c r="D24" s="31" t="str">
        <f>IF($I24="","",VLOOKUP($C24,'リレー名簿（当日名簿変更はここ）'!$A$5:$N$29,11,0))</f>
        <v>大木　ひかり</v>
      </c>
      <c r="E24" s="31">
        <f>IF($I24="","",VLOOKUP($C24,'リレー名簿（当日名簿変更はここ）'!$A$5:$N$29,12,0))</f>
        <v>6</v>
      </c>
      <c r="F24" s="116" t="str">
        <f>IF($I24="","",VLOOKUP($C24,'リレー名簿（当日名簿変更はここ）'!$A$5:$N$29,2,0))</f>
        <v>与那原小学校A</v>
      </c>
      <c r="G24" s="83">
        <f>TEXT(I24,"00!:00!:00")*1</f>
        <v>1.3078703703703703E-2</v>
      </c>
      <c r="H24" s="80">
        <f>IFERROR(ROUNDDOWN($G24-VLOOKUP(C24,'4'!$C$7:$G$31,5,0),7),"")</f>
        <v>2.0833000000000002E-3</v>
      </c>
      <c r="I24" s="127">
        <v>1850</v>
      </c>
      <c r="K24" s="136">
        <v>18</v>
      </c>
      <c r="L24" s="40">
        <v>15</v>
      </c>
      <c r="M24" s="40" t="s">
        <v>251</v>
      </c>
      <c r="N24" s="40">
        <v>4</v>
      </c>
      <c r="O24" s="40" t="s">
        <v>195</v>
      </c>
      <c r="P24" s="137">
        <v>1.3657407407407408E-2</v>
      </c>
      <c r="Q24" s="130">
        <v>3.1250000000000002E-3</v>
      </c>
    </row>
    <row r="25" spans="2:17" ht="32.25" customHeight="1">
      <c r="B25" s="204">
        <f t="shared" si="0"/>
        <v>2</v>
      </c>
      <c r="C25" s="30">
        <v>18</v>
      </c>
      <c r="D25" s="31" t="str">
        <f>IF($I25="","",VLOOKUP($C25,'リレー名簿（当日名簿変更はここ）'!$A$5:$N$29,11,0))</f>
        <v>仲原　玲緒奈</v>
      </c>
      <c r="E25" s="31">
        <f>IF($I25="","",VLOOKUP($C25,'リレー名簿（当日名簿変更はここ）'!$A$5:$N$29,12,0))</f>
        <v>6</v>
      </c>
      <c r="F25" s="116" t="str">
        <f>IF($I25="","",VLOOKUP($C25,'リレー名簿（当日名簿変更はここ）'!$A$5:$N$29,2,0))</f>
        <v>馬天小学校</v>
      </c>
      <c r="G25" s="83">
        <f>TEXT(I25,"00!:00!:00")*1</f>
        <v>1.3206018518518518E-2</v>
      </c>
      <c r="H25" s="80">
        <f>IFERROR(ROUNDDOWN($G25-VLOOKUP(C25,'4'!$C$7:$G$31,5,0),7),"")</f>
        <v>2.0948999999999998E-3</v>
      </c>
      <c r="I25" s="127">
        <v>1901</v>
      </c>
      <c r="K25" s="136">
        <v>19</v>
      </c>
      <c r="L25" s="40">
        <v>13</v>
      </c>
      <c r="M25" s="40" t="s">
        <v>257</v>
      </c>
      <c r="N25" s="40">
        <v>5</v>
      </c>
      <c r="O25" s="40" t="s">
        <v>192</v>
      </c>
      <c r="P25" s="137">
        <v>1.3773148148148147E-2</v>
      </c>
      <c r="Q25" s="130">
        <v>3.1828E-3</v>
      </c>
    </row>
    <row r="26" spans="2:17" ht="32.25" customHeight="1">
      <c r="B26" s="204">
        <f t="shared" si="0"/>
        <v>8</v>
      </c>
      <c r="C26" s="30">
        <v>12</v>
      </c>
      <c r="D26" s="31" t="str">
        <f>IF($I26="","",VLOOKUP($C26,'リレー名簿（当日名簿変更はここ）'!$A$5:$N$29,11,0))</f>
        <v>樋口　すみれ</v>
      </c>
      <c r="E26" s="31">
        <f>IF($I26="","",VLOOKUP($C26,'リレー名簿（当日名簿変更はここ）'!$A$5:$N$29,12,0))</f>
        <v>4</v>
      </c>
      <c r="F26" s="116" t="str">
        <f>IF($I26="","",VLOOKUP($C26,'リレー名簿（当日名簿変更はここ）'!$A$5:$N$29,2,0))</f>
        <v>北丘小学校A</v>
      </c>
      <c r="G26" s="83">
        <f>TEXT(I26,"00!:00!:00")*1</f>
        <v>1.3252314814814814E-2</v>
      </c>
      <c r="H26" s="80">
        <f>IFERROR(ROUNDDOWN($G26-VLOOKUP(C26,'4'!$C$7:$G$31,5,0),7),"")</f>
        <v>2.6388000000000002E-3</v>
      </c>
      <c r="I26" s="127">
        <v>1905</v>
      </c>
      <c r="K26" s="136">
        <v>20</v>
      </c>
      <c r="L26" s="40">
        <v>6</v>
      </c>
      <c r="M26" s="40" t="s">
        <v>265</v>
      </c>
      <c r="N26" s="40">
        <v>6</v>
      </c>
      <c r="O26" s="40" t="s">
        <v>178</v>
      </c>
      <c r="P26" s="137">
        <v>1.3252314814814814E-2</v>
      </c>
      <c r="Q26" s="130">
        <v>3.5300000000000002E-3</v>
      </c>
    </row>
    <row r="27" spans="2:17" ht="32.25" customHeight="1">
      <c r="B27" s="204" t="str">
        <f t="shared" si="0"/>
        <v/>
      </c>
      <c r="C27" s="30"/>
      <c r="D27" s="31" t="str">
        <f>IF($I27="","",VLOOKUP($C27,'リレー名簿（当日名簿変更はここ）'!$A$5:$N$29,11,0))</f>
        <v/>
      </c>
      <c r="E27" s="31" t="str">
        <f>IF($I27="","",VLOOKUP($C27,'リレー名簿（当日名簿変更はここ）'!$A$5:$N$29,12,0))</f>
        <v/>
      </c>
      <c r="F27" s="116" t="str">
        <f>IF($I27="","",VLOOKUP($C27,'リレー名簿（当日名簿変更はここ）'!$A$5:$N$29,2,0))</f>
        <v/>
      </c>
      <c r="G27" s="83" t="str">
        <f>IF(I27="","",TEXT(I27,"00!:00!:00")*1)</f>
        <v/>
      </c>
      <c r="H27" s="80" t="str">
        <f>IFERROR(ROUNDDOWN($G27-VLOOKUP(C27,'4'!$C$7:$G$31,5,0),7),"")</f>
        <v/>
      </c>
      <c r="I27" s="127"/>
      <c r="K27" s="134"/>
      <c r="L27" s="135"/>
      <c r="M27" s="135"/>
      <c r="N27" s="135"/>
      <c r="O27" s="135"/>
      <c r="P27" s="151"/>
      <c r="Q27" s="166"/>
    </row>
    <row r="28" spans="2:17" ht="32.25" customHeight="1">
      <c r="B28" s="204" t="str">
        <f t="shared" si="0"/>
        <v/>
      </c>
      <c r="C28" s="30"/>
      <c r="D28" s="31" t="str">
        <f>IF($I28="","",VLOOKUP($C28,'リレー名簿（当日名簿変更はここ）'!$A$5:$N$29,11,0))</f>
        <v/>
      </c>
      <c r="E28" s="31" t="str">
        <f>IF($I28="","",VLOOKUP($C28,'リレー名簿（当日名簿変更はここ）'!$A$5:$N$29,12,0))</f>
        <v/>
      </c>
      <c r="F28" s="116" t="str">
        <f>IF($I28="","",VLOOKUP($C28,'リレー名簿（当日名簿変更はここ）'!$A$5:$N$29,2,0))</f>
        <v/>
      </c>
      <c r="G28" s="83" t="str">
        <f>IF(I28="","",TEXT(I28,"00!:00!:00")*1)</f>
        <v/>
      </c>
      <c r="H28" s="80" t="str">
        <f>IFERROR(ROUNDDOWN($G28-VLOOKUP(C28,'4'!$C$7:$G$31,5,0),7),"")</f>
        <v/>
      </c>
      <c r="I28" s="127"/>
      <c r="K28" s="134"/>
      <c r="L28" s="135"/>
      <c r="M28" s="135"/>
      <c r="N28" s="135"/>
      <c r="O28" s="135"/>
      <c r="P28" s="151"/>
      <c r="Q28" s="166"/>
    </row>
    <row r="29" spans="2:17" ht="32.25" customHeight="1">
      <c r="B29" s="204" t="str">
        <f t="shared" si="0"/>
        <v/>
      </c>
      <c r="C29" s="30"/>
      <c r="D29" s="31" t="str">
        <f>IF($I29="","",VLOOKUP($C29,'リレー名簿（当日名簿変更はここ）'!$A$5:$N$29,11,0))</f>
        <v/>
      </c>
      <c r="E29" s="31" t="str">
        <f>IF($I29="","",VLOOKUP($C29,'リレー名簿（当日名簿変更はここ）'!$A$5:$N$29,12,0))</f>
        <v/>
      </c>
      <c r="F29" s="116" t="str">
        <f>IF($I29="","",VLOOKUP($C29,'リレー名簿（当日名簿変更はここ）'!$A$5:$N$29,2,0))</f>
        <v/>
      </c>
      <c r="G29" s="83" t="str">
        <f>IF(I29="","",TEXT(I29,"00!:00!:00")*1)</f>
        <v/>
      </c>
      <c r="H29" s="80" t="str">
        <f>IFERROR(ROUNDDOWN($G29-VLOOKUP(C29,'4'!$C$7:$G$31,5,0),7),"")</f>
        <v/>
      </c>
      <c r="I29" s="127"/>
      <c r="K29" s="134"/>
      <c r="L29" s="135"/>
      <c r="M29" s="135"/>
      <c r="N29" s="135"/>
      <c r="O29" s="135"/>
      <c r="P29" s="151"/>
      <c r="Q29" s="166"/>
    </row>
    <row r="30" spans="2:17" ht="32.25" customHeight="1">
      <c r="B30" s="204" t="str">
        <f t="shared" si="0"/>
        <v/>
      </c>
      <c r="C30" s="30"/>
      <c r="D30" s="31" t="str">
        <f>IF($I30="","",VLOOKUP($C30,'リレー名簿（当日名簿変更はここ）'!$A$5:$N$29,11,0))</f>
        <v/>
      </c>
      <c r="E30" s="31" t="str">
        <f>IF($I30="","",VLOOKUP($C30,'リレー名簿（当日名簿変更はここ）'!$A$5:$N$29,12,0))</f>
        <v/>
      </c>
      <c r="F30" s="116" t="str">
        <f>IF($I30="","",VLOOKUP($C30,'リレー名簿（当日名簿変更はここ）'!$A$5:$N$29,2,0))</f>
        <v/>
      </c>
      <c r="G30" s="83" t="str">
        <f>IF(I30="","",TEXT(I30,"00!:00!:00")*1)</f>
        <v/>
      </c>
      <c r="H30" s="80" t="str">
        <f>IFERROR(ROUNDDOWN($G30-VLOOKUP(C30,'4'!$C$7:$G$31,5,0),7),"")</f>
        <v/>
      </c>
      <c r="I30" s="127"/>
      <c r="K30" s="134"/>
      <c r="L30" s="135"/>
      <c r="M30" s="135"/>
      <c r="N30" s="135"/>
      <c r="O30" s="135"/>
      <c r="P30" s="151"/>
      <c r="Q30" s="166"/>
    </row>
    <row r="31" spans="2:17" ht="32.25" customHeight="1" thickBot="1">
      <c r="B31" s="206" t="str">
        <f t="shared" si="0"/>
        <v/>
      </c>
      <c r="C31" s="126"/>
      <c r="D31" s="78" t="str">
        <f>IF($I31="","",VLOOKUP($C31,'リレー名簿（当日名簿変更はここ）'!$A$5:$N$29,11,0))</f>
        <v/>
      </c>
      <c r="E31" s="78" t="str">
        <f>IF($I31="","",VLOOKUP($C31,'リレー名簿（当日名簿変更はここ）'!$A$5:$N$29,12,0))</f>
        <v/>
      </c>
      <c r="F31" s="117" t="str">
        <f>IF($I31="","",VLOOKUP($C31,'リレー名簿（当日名簿変更はここ）'!$A$5:$N$29,2,0))</f>
        <v/>
      </c>
      <c r="G31" s="84" t="str">
        <f>IF(I31="","",TEXT(I31,"00!:00!:00")*1)</f>
        <v/>
      </c>
      <c r="H31" s="85" t="str">
        <f>IFERROR(ROUNDDOWN($G31-VLOOKUP(C31,'4'!$C$7:$G$31,5,0),7),"")</f>
        <v/>
      </c>
      <c r="I31" s="128"/>
      <c r="K31" s="138"/>
      <c r="L31" s="139"/>
      <c r="M31" s="139"/>
      <c r="N31" s="139"/>
      <c r="O31" s="139"/>
      <c r="P31" s="152"/>
      <c r="Q31" s="167"/>
    </row>
    <row r="32" spans="2:17">
      <c r="G32" s="33"/>
      <c r="H32" s="33"/>
      <c r="I32" s="33"/>
    </row>
    <row r="33" spans="7:9">
      <c r="G33" s="33"/>
      <c r="H33" s="33"/>
      <c r="I33" s="33"/>
    </row>
    <row r="34" spans="7:9">
      <c r="G34" s="33"/>
      <c r="H34" s="33"/>
      <c r="I34" s="33"/>
    </row>
    <row r="35" spans="7:9">
      <c r="G35" s="33"/>
      <c r="H35" s="33"/>
      <c r="I35" s="33"/>
    </row>
  </sheetData>
  <sheetProtection formatCells="0" formatColumns="0" formatRows="0"/>
  <autoFilter ref="K6:Q23" xr:uid="{5C9350DA-401C-45AC-AACD-D18B1C05272F}">
    <sortState xmlns:xlrd2="http://schemas.microsoft.com/office/spreadsheetml/2017/richdata2" ref="K7:Q26">
      <sortCondition ref="K6:K23"/>
    </sortState>
  </autoFilter>
  <mergeCells count="4">
    <mergeCell ref="K1:Q1"/>
    <mergeCell ref="C2:H2"/>
    <mergeCell ref="M3:Q4"/>
    <mergeCell ref="K2:Q2"/>
  </mergeCells>
  <phoneticPr fontId="3"/>
  <dataValidations count="1">
    <dataValidation imeMode="off" allowBlank="1" showInputMessage="1" showErrorMessage="1" sqref="G32:I35 JC32:JE35 SY32:TA35 ACU32:ACW35 AMQ32:AMS35 AWM32:AWO35 BGI32:BGK35 BQE32:BQG35 CAA32:CAC35 CJW32:CJY35 CTS32:CTU35 DDO32:DDQ35 DNK32:DNM35 DXG32:DXI35 EHC32:EHE35 EQY32:ERA35 FAU32:FAW35 FKQ32:FKS35 FUM32:FUO35 GEI32:GEK35 GOE32:GOG35 GYA32:GYC35 HHW32:HHY35 HRS32:HRU35 IBO32:IBQ35 ILK32:ILM35 IVG32:IVI35 JFC32:JFE35 JOY32:JPA35 JYU32:JYW35 KIQ32:KIS35 KSM32:KSO35 LCI32:LCK35 LME32:LMG35 LWA32:LWC35 MFW32:MFY35 MPS32:MPU35 MZO32:MZQ35 NJK32:NJM35 NTG32:NTI35 ODC32:ODE35 OMY32:ONA35 OWU32:OWW35 PGQ32:PGS35 PQM32:PQO35 QAI32:QAK35 QKE32:QKG35 QUA32:QUC35 RDW32:RDY35 RNS32:RNU35 RXO32:RXQ35 SHK32:SHM35 SRG32:SRI35 TBC32:TBE35 TKY32:TLA35 TUU32:TUW35 UEQ32:UES35 UOM32:UOO35 UYI32:UYK35 VIE32:VIG35 VSA32:VSC35 WBW32:WBY35 WLS32:WLU35 WVO32:WVQ35 G65568:I65571 JC65568:JE65571 SY65568:TA65571 ACU65568:ACW65571 AMQ65568:AMS65571 AWM65568:AWO65571 BGI65568:BGK65571 BQE65568:BQG65571 CAA65568:CAC65571 CJW65568:CJY65571 CTS65568:CTU65571 DDO65568:DDQ65571 DNK65568:DNM65571 DXG65568:DXI65571 EHC65568:EHE65571 EQY65568:ERA65571 FAU65568:FAW65571 FKQ65568:FKS65571 FUM65568:FUO65571 GEI65568:GEK65571 GOE65568:GOG65571 GYA65568:GYC65571 HHW65568:HHY65571 HRS65568:HRU65571 IBO65568:IBQ65571 ILK65568:ILM65571 IVG65568:IVI65571 JFC65568:JFE65571 JOY65568:JPA65571 JYU65568:JYW65571 KIQ65568:KIS65571 KSM65568:KSO65571 LCI65568:LCK65571 LME65568:LMG65571 LWA65568:LWC65571 MFW65568:MFY65571 MPS65568:MPU65571 MZO65568:MZQ65571 NJK65568:NJM65571 NTG65568:NTI65571 ODC65568:ODE65571 OMY65568:ONA65571 OWU65568:OWW65571 PGQ65568:PGS65571 PQM65568:PQO65571 QAI65568:QAK65571 QKE65568:QKG65571 QUA65568:QUC65571 RDW65568:RDY65571 RNS65568:RNU65571 RXO65568:RXQ65571 SHK65568:SHM65571 SRG65568:SRI65571 TBC65568:TBE65571 TKY65568:TLA65571 TUU65568:TUW65571 UEQ65568:UES65571 UOM65568:UOO65571 UYI65568:UYK65571 VIE65568:VIG65571 VSA65568:VSC65571 WBW65568:WBY65571 WLS65568:WLU65571 WVO65568:WVQ65571 G131104:I131107 JC131104:JE131107 SY131104:TA131107 ACU131104:ACW131107 AMQ131104:AMS131107 AWM131104:AWO131107 BGI131104:BGK131107 BQE131104:BQG131107 CAA131104:CAC131107 CJW131104:CJY131107 CTS131104:CTU131107 DDO131104:DDQ131107 DNK131104:DNM131107 DXG131104:DXI131107 EHC131104:EHE131107 EQY131104:ERA131107 FAU131104:FAW131107 FKQ131104:FKS131107 FUM131104:FUO131107 GEI131104:GEK131107 GOE131104:GOG131107 GYA131104:GYC131107 HHW131104:HHY131107 HRS131104:HRU131107 IBO131104:IBQ131107 ILK131104:ILM131107 IVG131104:IVI131107 JFC131104:JFE131107 JOY131104:JPA131107 JYU131104:JYW131107 KIQ131104:KIS131107 KSM131104:KSO131107 LCI131104:LCK131107 LME131104:LMG131107 LWA131104:LWC131107 MFW131104:MFY131107 MPS131104:MPU131107 MZO131104:MZQ131107 NJK131104:NJM131107 NTG131104:NTI131107 ODC131104:ODE131107 OMY131104:ONA131107 OWU131104:OWW131107 PGQ131104:PGS131107 PQM131104:PQO131107 QAI131104:QAK131107 QKE131104:QKG131107 QUA131104:QUC131107 RDW131104:RDY131107 RNS131104:RNU131107 RXO131104:RXQ131107 SHK131104:SHM131107 SRG131104:SRI131107 TBC131104:TBE131107 TKY131104:TLA131107 TUU131104:TUW131107 UEQ131104:UES131107 UOM131104:UOO131107 UYI131104:UYK131107 VIE131104:VIG131107 VSA131104:VSC131107 WBW131104:WBY131107 WLS131104:WLU131107 WVO131104:WVQ131107 G196640:I196643 JC196640:JE196643 SY196640:TA196643 ACU196640:ACW196643 AMQ196640:AMS196643 AWM196640:AWO196643 BGI196640:BGK196643 BQE196640:BQG196643 CAA196640:CAC196643 CJW196640:CJY196643 CTS196640:CTU196643 DDO196640:DDQ196643 DNK196640:DNM196643 DXG196640:DXI196643 EHC196640:EHE196643 EQY196640:ERA196643 FAU196640:FAW196643 FKQ196640:FKS196643 FUM196640:FUO196643 GEI196640:GEK196643 GOE196640:GOG196643 GYA196640:GYC196643 HHW196640:HHY196643 HRS196640:HRU196643 IBO196640:IBQ196643 ILK196640:ILM196643 IVG196640:IVI196643 JFC196640:JFE196643 JOY196640:JPA196643 JYU196640:JYW196643 KIQ196640:KIS196643 KSM196640:KSO196643 LCI196640:LCK196643 LME196640:LMG196643 LWA196640:LWC196643 MFW196640:MFY196643 MPS196640:MPU196643 MZO196640:MZQ196643 NJK196640:NJM196643 NTG196640:NTI196643 ODC196640:ODE196643 OMY196640:ONA196643 OWU196640:OWW196643 PGQ196640:PGS196643 PQM196640:PQO196643 QAI196640:QAK196643 QKE196640:QKG196643 QUA196640:QUC196643 RDW196640:RDY196643 RNS196640:RNU196643 RXO196640:RXQ196643 SHK196640:SHM196643 SRG196640:SRI196643 TBC196640:TBE196643 TKY196640:TLA196643 TUU196640:TUW196643 UEQ196640:UES196643 UOM196640:UOO196643 UYI196640:UYK196643 VIE196640:VIG196643 VSA196640:VSC196643 WBW196640:WBY196643 WLS196640:WLU196643 WVO196640:WVQ196643 G262176:I262179 JC262176:JE262179 SY262176:TA262179 ACU262176:ACW262179 AMQ262176:AMS262179 AWM262176:AWO262179 BGI262176:BGK262179 BQE262176:BQG262179 CAA262176:CAC262179 CJW262176:CJY262179 CTS262176:CTU262179 DDO262176:DDQ262179 DNK262176:DNM262179 DXG262176:DXI262179 EHC262176:EHE262179 EQY262176:ERA262179 FAU262176:FAW262179 FKQ262176:FKS262179 FUM262176:FUO262179 GEI262176:GEK262179 GOE262176:GOG262179 GYA262176:GYC262179 HHW262176:HHY262179 HRS262176:HRU262179 IBO262176:IBQ262179 ILK262176:ILM262179 IVG262176:IVI262179 JFC262176:JFE262179 JOY262176:JPA262179 JYU262176:JYW262179 KIQ262176:KIS262179 KSM262176:KSO262179 LCI262176:LCK262179 LME262176:LMG262179 LWA262176:LWC262179 MFW262176:MFY262179 MPS262176:MPU262179 MZO262176:MZQ262179 NJK262176:NJM262179 NTG262176:NTI262179 ODC262176:ODE262179 OMY262176:ONA262179 OWU262176:OWW262179 PGQ262176:PGS262179 PQM262176:PQO262179 QAI262176:QAK262179 QKE262176:QKG262179 QUA262176:QUC262179 RDW262176:RDY262179 RNS262176:RNU262179 RXO262176:RXQ262179 SHK262176:SHM262179 SRG262176:SRI262179 TBC262176:TBE262179 TKY262176:TLA262179 TUU262176:TUW262179 UEQ262176:UES262179 UOM262176:UOO262179 UYI262176:UYK262179 VIE262176:VIG262179 VSA262176:VSC262179 WBW262176:WBY262179 WLS262176:WLU262179 WVO262176:WVQ262179 G327712:I327715 JC327712:JE327715 SY327712:TA327715 ACU327712:ACW327715 AMQ327712:AMS327715 AWM327712:AWO327715 BGI327712:BGK327715 BQE327712:BQG327715 CAA327712:CAC327715 CJW327712:CJY327715 CTS327712:CTU327715 DDO327712:DDQ327715 DNK327712:DNM327715 DXG327712:DXI327715 EHC327712:EHE327715 EQY327712:ERA327715 FAU327712:FAW327715 FKQ327712:FKS327715 FUM327712:FUO327715 GEI327712:GEK327715 GOE327712:GOG327715 GYA327712:GYC327715 HHW327712:HHY327715 HRS327712:HRU327715 IBO327712:IBQ327715 ILK327712:ILM327715 IVG327712:IVI327715 JFC327712:JFE327715 JOY327712:JPA327715 JYU327712:JYW327715 KIQ327712:KIS327715 KSM327712:KSO327715 LCI327712:LCK327715 LME327712:LMG327715 LWA327712:LWC327715 MFW327712:MFY327715 MPS327712:MPU327715 MZO327712:MZQ327715 NJK327712:NJM327715 NTG327712:NTI327715 ODC327712:ODE327715 OMY327712:ONA327715 OWU327712:OWW327715 PGQ327712:PGS327715 PQM327712:PQO327715 QAI327712:QAK327715 QKE327712:QKG327715 QUA327712:QUC327715 RDW327712:RDY327715 RNS327712:RNU327715 RXO327712:RXQ327715 SHK327712:SHM327715 SRG327712:SRI327715 TBC327712:TBE327715 TKY327712:TLA327715 TUU327712:TUW327715 UEQ327712:UES327715 UOM327712:UOO327715 UYI327712:UYK327715 VIE327712:VIG327715 VSA327712:VSC327715 WBW327712:WBY327715 WLS327712:WLU327715 WVO327712:WVQ327715 G393248:I393251 JC393248:JE393251 SY393248:TA393251 ACU393248:ACW393251 AMQ393248:AMS393251 AWM393248:AWO393251 BGI393248:BGK393251 BQE393248:BQG393251 CAA393248:CAC393251 CJW393248:CJY393251 CTS393248:CTU393251 DDO393248:DDQ393251 DNK393248:DNM393251 DXG393248:DXI393251 EHC393248:EHE393251 EQY393248:ERA393251 FAU393248:FAW393251 FKQ393248:FKS393251 FUM393248:FUO393251 GEI393248:GEK393251 GOE393248:GOG393251 GYA393248:GYC393251 HHW393248:HHY393251 HRS393248:HRU393251 IBO393248:IBQ393251 ILK393248:ILM393251 IVG393248:IVI393251 JFC393248:JFE393251 JOY393248:JPA393251 JYU393248:JYW393251 KIQ393248:KIS393251 KSM393248:KSO393251 LCI393248:LCK393251 LME393248:LMG393251 LWA393248:LWC393251 MFW393248:MFY393251 MPS393248:MPU393251 MZO393248:MZQ393251 NJK393248:NJM393251 NTG393248:NTI393251 ODC393248:ODE393251 OMY393248:ONA393251 OWU393248:OWW393251 PGQ393248:PGS393251 PQM393248:PQO393251 QAI393248:QAK393251 QKE393248:QKG393251 QUA393248:QUC393251 RDW393248:RDY393251 RNS393248:RNU393251 RXO393248:RXQ393251 SHK393248:SHM393251 SRG393248:SRI393251 TBC393248:TBE393251 TKY393248:TLA393251 TUU393248:TUW393251 UEQ393248:UES393251 UOM393248:UOO393251 UYI393248:UYK393251 VIE393248:VIG393251 VSA393248:VSC393251 WBW393248:WBY393251 WLS393248:WLU393251 WVO393248:WVQ393251 G458784:I458787 JC458784:JE458787 SY458784:TA458787 ACU458784:ACW458787 AMQ458784:AMS458787 AWM458784:AWO458787 BGI458784:BGK458787 BQE458784:BQG458787 CAA458784:CAC458787 CJW458784:CJY458787 CTS458784:CTU458787 DDO458784:DDQ458787 DNK458784:DNM458787 DXG458784:DXI458787 EHC458784:EHE458787 EQY458784:ERA458787 FAU458784:FAW458787 FKQ458784:FKS458787 FUM458784:FUO458787 GEI458784:GEK458787 GOE458784:GOG458787 GYA458784:GYC458787 HHW458784:HHY458787 HRS458784:HRU458787 IBO458784:IBQ458787 ILK458784:ILM458787 IVG458784:IVI458787 JFC458784:JFE458787 JOY458784:JPA458787 JYU458784:JYW458787 KIQ458784:KIS458787 KSM458784:KSO458787 LCI458784:LCK458787 LME458784:LMG458787 LWA458784:LWC458787 MFW458784:MFY458787 MPS458784:MPU458787 MZO458784:MZQ458787 NJK458784:NJM458787 NTG458784:NTI458787 ODC458784:ODE458787 OMY458784:ONA458787 OWU458784:OWW458787 PGQ458784:PGS458787 PQM458784:PQO458787 QAI458784:QAK458787 QKE458784:QKG458787 QUA458784:QUC458787 RDW458784:RDY458787 RNS458784:RNU458787 RXO458784:RXQ458787 SHK458784:SHM458787 SRG458784:SRI458787 TBC458784:TBE458787 TKY458784:TLA458787 TUU458784:TUW458787 UEQ458784:UES458787 UOM458784:UOO458787 UYI458784:UYK458787 VIE458784:VIG458787 VSA458784:VSC458787 WBW458784:WBY458787 WLS458784:WLU458787 WVO458784:WVQ458787 G524320:I524323 JC524320:JE524323 SY524320:TA524323 ACU524320:ACW524323 AMQ524320:AMS524323 AWM524320:AWO524323 BGI524320:BGK524323 BQE524320:BQG524323 CAA524320:CAC524323 CJW524320:CJY524323 CTS524320:CTU524323 DDO524320:DDQ524323 DNK524320:DNM524323 DXG524320:DXI524323 EHC524320:EHE524323 EQY524320:ERA524323 FAU524320:FAW524323 FKQ524320:FKS524323 FUM524320:FUO524323 GEI524320:GEK524323 GOE524320:GOG524323 GYA524320:GYC524323 HHW524320:HHY524323 HRS524320:HRU524323 IBO524320:IBQ524323 ILK524320:ILM524323 IVG524320:IVI524323 JFC524320:JFE524323 JOY524320:JPA524323 JYU524320:JYW524323 KIQ524320:KIS524323 KSM524320:KSO524323 LCI524320:LCK524323 LME524320:LMG524323 LWA524320:LWC524323 MFW524320:MFY524323 MPS524320:MPU524323 MZO524320:MZQ524323 NJK524320:NJM524323 NTG524320:NTI524323 ODC524320:ODE524323 OMY524320:ONA524323 OWU524320:OWW524323 PGQ524320:PGS524323 PQM524320:PQO524323 QAI524320:QAK524323 QKE524320:QKG524323 QUA524320:QUC524323 RDW524320:RDY524323 RNS524320:RNU524323 RXO524320:RXQ524323 SHK524320:SHM524323 SRG524320:SRI524323 TBC524320:TBE524323 TKY524320:TLA524323 TUU524320:TUW524323 UEQ524320:UES524323 UOM524320:UOO524323 UYI524320:UYK524323 VIE524320:VIG524323 VSA524320:VSC524323 WBW524320:WBY524323 WLS524320:WLU524323 WVO524320:WVQ524323 G589856:I589859 JC589856:JE589859 SY589856:TA589859 ACU589856:ACW589859 AMQ589856:AMS589859 AWM589856:AWO589859 BGI589856:BGK589859 BQE589856:BQG589859 CAA589856:CAC589859 CJW589856:CJY589859 CTS589856:CTU589859 DDO589856:DDQ589859 DNK589856:DNM589859 DXG589856:DXI589859 EHC589856:EHE589859 EQY589856:ERA589859 FAU589856:FAW589859 FKQ589856:FKS589859 FUM589856:FUO589859 GEI589856:GEK589859 GOE589856:GOG589859 GYA589856:GYC589859 HHW589856:HHY589859 HRS589856:HRU589859 IBO589856:IBQ589859 ILK589856:ILM589859 IVG589856:IVI589859 JFC589856:JFE589859 JOY589856:JPA589859 JYU589856:JYW589859 KIQ589856:KIS589859 KSM589856:KSO589859 LCI589856:LCK589859 LME589856:LMG589859 LWA589856:LWC589859 MFW589856:MFY589859 MPS589856:MPU589859 MZO589856:MZQ589859 NJK589856:NJM589859 NTG589856:NTI589859 ODC589856:ODE589859 OMY589856:ONA589859 OWU589856:OWW589859 PGQ589856:PGS589859 PQM589856:PQO589859 QAI589856:QAK589859 QKE589856:QKG589859 QUA589856:QUC589859 RDW589856:RDY589859 RNS589856:RNU589859 RXO589856:RXQ589859 SHK589856:SHM589859 SRG589856:SRI589859 TBC589856:TBE589859 TKY589856:TLA589859 TUU589856:TUW589859 UEQ589856:UES589859 UOM589856:UOO589859 UYI589856:UYK589859 VIE589856:VIG589859 VSA589856:VSC589859 WBW589856:WBY589859 WLS589856:WLU589859 WVO589856:WVQ589859 G655392:I655395 JC655392:JE655395 SY655392:TA655395 ACU655392:ACW655395 AMQ655392:AMS655395 AWM655392:AWO655395 BGI655392:BGK655395 BQE655392:BQG655395 CAA655392:CAC655395 CJW655392:CJY655395 CTS655392:CTU655395 DDO655392:DDQ655395 DNK655392:DNM655395 DXG655392:DXI655395 EHC655392:EHE655395 EQY655392:ERA655395 FAU655392:FAW655395 FKQ655392:FKS655395 FUM655392:FUO655395 GEI655392:GEK655395 GOE655392:GOG655395 GYA655392:GYC655395 HHW655392:HHY655395 HRS655392:HRU655395 IBO655392:IBQ655395 ILK655392:ILM655395 IVG655392:IVI655395 JFC655392:JFE655395 JOY655392:JPA655395 JYU655392:JYW655395 KIQ655392:KIS655395 KSM655392:KSO655395 LCI655392:LCK655395 LME655392:LMG655395 LWA655392:LWC655395 MFW655392:MFY655395 MPS655392:MPU655395 MZO655392:MZQ655395 NJK655392:NJM655395 NTG655392:NTI655395 ODC655392:ODE655395 OMY655392:ONA655395 OWU655392:OWW655395 PGQ655392:PGS655395 PQM655392:PQO655395 QAI655392:QAK655395 QKE655392:QKG655395 QUA655392:QUC655395 RDW655392:RDY655395 RNS655392:RNU655395 RXO655392:RXQ655395 SHK655392:SHM655395 SRG655392:SRI655395 TBC655392:TBE655395 TKY655392:TLA655395 TUU655392:TUW655395 UEQ655392:UES655395 UOM655392:UOO655395 UYI655392:UYK655395 VIE655392:VIG655395 VSA655392:VSC655395 WBW655392:WBY655395 WLS655392:WLU655395 WVO655392:WVQ655395 G720928:I720931 JC720928:JE720931 SY720928:TA720931 ACU720928:ACW720931 AMQ720928:AMS720931 AWM720928:AWO720931 BGI720928:BGK720931 BQE720928:BQG720931 CAA720928:CAC720931 CJW720928:CJY720931 CTS720928:CTU720931 DDO720928:DDQ720931 DNK720928:DNM720931 DXG720928:DXI720931 EHC720928:EHE720931 EQY720928:ERA720931 FAU720928:FAW720931 FKQ720928:FKS720931 FUM720928:FUO720931 GEI720928:GEK720931 GOE720928:GOG720931 GYA720928:GYC720931 HHW720928:HHY720931 HRS720928:HRU720931 IBO720928:IBQ720931 ILK720928:ILM720931 IVG720928:IVI720931 JFC720928:JFE720931 JOY720928:JPA720931 JYU720928:JYW720931 KIQ720928:KIS720931 KSM720928:KSO720931 LCI720928:LCK720931 LME720928:LMG720931 LWA720928:LWC720931 MFW720928:MFY720931 MPS720928:MPU720931 MZO720928:MZQ720931 NJK720928:NJM720931 NTG720928:NTI720931 ODC720928:ODE720931 OMY720928:ONA720931 OWU720928:OWW720931 PGQ720928:PGS720931 PQM720928:PQO720931 QAI720928:QAK720931 QKE720928:QKG720931 QUA720928:QUC720931 RDW720928:RDY720931 RNS720928:RNU720931 RXO720928:RXQ720931 SHK720928:SHM720931 SRG720928:SRI720931 TBC720928:TBE720931 TKY720928:TLA720931 TUU720928:TUW720931 UEQ720928:UES720931 UOM720928:UOO720931 UYI720928:UYK720931 VIE720928:VIG720931 VSA720928:VSC720931 WBW720928:WBY720931 WLS720928:WLU720931 WVO720928:WVQ720931 G786464:I786467 JC786464:JE786467 SY786464:TA786467 ACU786464:ACW786467 AMQ786464:AMS786467 AWM786464:AWO786467 BGI786464:BGK786467 BQE786464:BQG786467 CAA786464:CAC786467 CJW786464:CJY786467 CTS786464:CTU786467 DDO786464:DDQ786467 DNK786464:DNM786467 DXG786464:DXI786467 EHC786464:EHE786467 EQY786464:ERA786467 FAU786464:FAW786467 FKQ786464:FKS786467 FUM786464:FUO786467 GEI786464:GEK786467 GOE786464:GOG786467 GYA786464:GYC786467 HHW786464:HHY786467 HRS786464:HRU786467 IBO786464:IBQ786467 ILK786464:ILM786467 IVG786464:IVI786467 JFC786464:JFE786467 JOY786464:JPA786467 JYU786464:JYW786467 KIQ786464:KIS786467 KSM786464:KSO786467 LCI786464:LCK786467 LME786464:LMG786467 LWA786464:LWC786467 MFW786464:MFY786467 MPS786464:MPU786467 MZO786464:MZQ786467 NJK786464:NJM786467 NTG786464:NTI786467 ODC786464:ODE786467 OMY786464:ONA786467 OWU786464:OWW786467 PGQ786464:PGS786467 PQM786464:PQO786467 QAI786464:QAK786467 QKE786464:QKG786467 QUA786464:QUC786467 RDW786464:RDY786467 RNS786464:RNU786467 RXO786464:RXQ786467 SHK786464:SHM786467 SRG786464:SRI786467 TBC786464:TBE786467 TKY786464:TLA786467 TUU786464:TUW786467 UEQ786464:UES786467 UOM786464:UOO786467 UYI786464:UYK786467 VIE786464:VIG786467 VSA786464:VSC786467 WBW786464:WBY786467 WLS786464:WLU786467 WVO786464:WVQ786467 G852000:I852003 JC852000:JE852003 SY852000:TA852003 ACU852000:ACW852003 AMQ852000:AMS852003 AWM852000:AWO852003 BGI852000:BGK852003 BQE852000:BQG852003 CAA852000:CAC852003 CJW852000:CJY852003 CTS852000:CTU852003 DDO852000:DDQ852003 DNK852000:DNM852003 DXG852000:DXI852003 EHC852000:EHE852003 EQY852000:ERA852003 FAU852000:FAW852003 FKQ852000:FKS852003 FUM852000:FUO852003 GEI852000:GEK852003 GOE852000:GOG852003 GYA852000:GYC852003 HHW852000:HHY852003 HRS852000:HRU852003 IBO852000:IBQ852003 ILK852000:ILM852003 IVG852000:IVI852003 JFC852000:JFE852003 JOY852000:JPA852003 JYU852000:JYW852003 KIQ852000:KIS852003 KSM852000:KSO852003 LCI852000:LCK852003 LME852000:LMG852003 LWA852000:LWC852003 MFW852000:MFY852003 MPS852000:MPU852003 MZO852000:MZQ852003 NJK852000:NJM852003 NTG852000:NTI852003 ODC852000:ODE852003 OMY852000:ONA852003 OWU852000:OWW852003 PGQ852000:PGS852003 PQM852000:PQO852003 QAI852000:QAK852003 QKE852000:QKG852003 QUA852000:QUC852003 RDW852000:RDY852003 RNS852000:RNU852003 RXO852000:RXQ852003 SHK852000:SHM852003 SRG852000:SRI852003 TBC852000:TBE852003 TKY852000:TLA852003 TUU852000:TUW852003 UEQ852000:UES852003 UOM852000:UOO852003 UYI852000:UYK852003 VIE852000:VIG852003 VSA852000:VSC852003 WBW852000:WBY852003 WLS852000:WLU852003 WVO852000:WVQ852003 G917536:I917539 JC917536:JE917539 SY917536:TA917539 ACU917536:ACW917539 AMQ917536:AMS917539 AWM917536:AWO917539 BGI917536:BGK917539 BQE917536:BQG917539 CAA917536:CAC917539 CJW917536:CJY917539 CTS917536:CTU917539 DDO917536:DDQ917539 DNK917536:DNM917539 DXG917536:DXI917539 EHC917536:EHE917539 EQY917536:ERA917539 FAU917536:FAW917539 FKQ917536:FKS917539 FUM917536:FUO917539 GEI917536:GEK917539 GOE917536:GOG917539 GYA917536:GYC917539 HHW917536:HHY917539 HRS917536:HRU917539 IBO917536:IBQ917539 ILK917536:ILM917539 IVG917536:IVI917539 JFC917536:JFE917539 JOY917536:JPA917539 JYU917536:JYW917539 KIQ917536:KIS917539 KSM917536:KSO917539 LCI917536:LCK917539 LME917536:LMG917539 LWA917536:LWC917539 MFW917536:MFY917539 MPS917536:MPU917539 MZO917536:MZQ917539 NJK917536:NJM917539 NTG917536:NTI917539 ODC917536:ODE917539 OMY917536:ONA917539 OWU917536:OWW917539 PGQ917536:PGS917539 PQM917536:PQO917539 QAI917536:QAK917539 QKE917536:QKG917539 QUA917536:QUC917539 RDW917536:RDY917539 RNS917536:RNU917539 RXO917536:RXQ917539 SHK917536:SHM917539 SRG917536:SRI917539 TBC917536:TBE917539 TKY917536:TLA917539 TUU917536:TUW917539 UEQ917536:UES917539 UOM917536:UOO917539 UYI917536:UYK917539 VIE917536:VIG917539 VSA917536:VSC917539 WBW917536:WBY917539 WLS917536:WLU917539 WVO917536:WVQ917539 G983072:I983075 JC983072:JE983075 SY983072:TA983075 ACU983072:ACW983075 AMQ983072:AMS983075 AWM983072:AWO983075 BGI983072:BGK983075 BQE983072:BQG983075 CAA983072:CAC983075 CJW983072:CJY983075 CTS983072:CTU983075 DDO983072:DDQ983075 DNK983072:DNM983075 DXG983072:DXI983075 EHC983072:EHE983075 EQY983072:ERA983075 FAU983072:FAW983075 FKQ983072:FKS983075 FUM983072:FUO983075 GEI983072:GEK983075 GOE983072:GOG983075 GYA983072:GYC983075 HHW983072:HHY983075 HRS983072:HRU983075 IBO983072:IBQ983075 ILK983072:ILM983075 IVG983072:IVI983075 JFC983072:JFE983075 JOY983072:JPA983075 JYU983072:JYW983075 KIQ983072:KIS983075 KSM983072:KSO983075 LCI983072:LCK983075 LME983072:LMG983075 LWA983072:LWC983075 MFW983072:MFY983075 MPS983072:MPU983075 MZO983072:MZQ983075 NJK983072:NJM983075 NTG983072:NTI983075 ODC983072:ODE983075 OMY983072:ONA983075 OWU983072:OWW983075 PGQ983072:PGS983075 PQM983072:PQO983075 QAI983072:QAK983075 QKE983072:QKG983075 QUA983072:QUC983075 RDW983072:RDY983075 RNS983072:RNU983075 RXO983072:RXQ983075 SHK983072:SHM983075 SRG983072:SRI983075 TBC983072:TBE983075 TKY983072:TLA983075 TUU983072:TUW983075 UEQ983072:UES983075 UOM983072:UOO983075 UYI983072:UYK983075 VIE983072:VIG983075 VSA983072:VSC983075 WBW983072:WBY983075 WLS983072:WLU983075 WVO983072:WVQ983075 JC24:JE25 SY24:TA25 ACU24:ACW25 AMQ24:AMS25 AWM24:AWO25 BGI24:BGK25 BQE24:BQG25 CAA24:CAC25 CJW24:CJY25 CTS24:CTU25 DDO24:DDQ25 DNK24:DNM25 DXG24:DXI25 EHC24:EHE25 EQY24:ERA25 FAU24:FAW25 FKQ24:FKS25 FUM24:FUO25 GEI24:GEK25 GOE24:GOG25 GYA24:GYC25 HHW24:HHY25 HRS24:HRU25 IBO24:IBQ25 ILK24:ILM25 IVG24:IVI25 JFC24:JFE25 JOY24:JPA25 JYU24:JYW25 KIQ24:KIS25 KSM24:KSO25 LCI24:LCK25 LME24:LMG25 LWA24:LWC25 MFW24:MFY25 MPS24:MPU25 MZO24:MZQ25 NJK24:NJM25 NTG24:NTI25 ODC24:ODE25 OMY24:ONA25 OWU24:OWW25 PGQ24:PGS25 PQM24:PQO25 QAI24:QAK25 QKE24:QKG25 QUA24:QUC25 RDW24:RDY25 RNS24:RNU25 RXO24:RXQ25 SHK24:SHM25 SRG24:SRI25 TBC24:TBE25 TKY24:TLA25 TUU24:TUW25 UEQ24:UES25 UOM24:UOO25 UYI24:UYK25 VIE24:VIG25 VSA24:VSC25 WBW24:WBY25 WLS24:WLU25 WVO24:WVQ25 G24:G31" xr:uid="{5A26276C-0FB5-42D0-A413-24ED7768B8A6}"/>
  </dataValidations>
  <pageMargins left="0.86614173228346458" right="0.51181102362204722" top="0.74803149606299213" bottom="0.74803149606299213" header="0.31496062992125984" footer="0.31496062992125984"/>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リレー入賞</vt:lpstr>
      <vt:lpstr>区間賞</vt:lpstr>
      <vt:lpstr>区間賞 (ブランク)</vt:lpstr>
      <vt:lpstr>リレー名簿（当日名簿変更はここ）</vt:lpstr>
      <vt:lpstr>1</vt:lpstr>
      <vt:lpstr>2</vt:lpstr>
      <vt:lpstr>3</vt:lpstr>
      <vt:lpstr>4</vt:lpstr>
      <vt:lpstr>5</vt:lpstr>
      <vt:lpstr>6</vt:lpstr>
      <vt:lpstr>総合成績（新）</vt:lpstr>
      <vt:lpstr>総合成績 (旧)</vt:lpstr>
      <vt:lpstr>'1'!Print_Area</vt:lpstr>
      <vt:lpstr>'2'!Print_Area</vt:lpstr>
      <vt:lpstr>'3'!Print_Area</vt:lpstr>
      <vt:lpstr>'4'!Print_Area</vt:lpstr>
      <vt:lpstr>'5'!Print_Area</vt:lpstr>
      <vt:lpstr>'6'!Print_Area</vt:lpstr>
      <vt:lpstr>リレー入賞!Print_Area</vt:lpstr>
      <vt:lpstr>区間賞!Print_Area</vt:lpstr>
      <vt:lpstr>'区間賞 (ブランク)'!Print_Area</vt:lpstr>
      <vt:lpstr>'総合成績（新）'!Print_Area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 LIFEBOOK</dc:creator>
  <cp:lastModifiedBy>FMV LIFEBOOK</cp:lastModifiedBy>
  <cp:lastPrinted>2023-01-19T09:49:16Z</cp:lastPrinted>
  <dcterms:created xsi:type="dcterms:W3CDTF">2022-12-26T07:31:31Z</dcterms:created>
  <dcterms:modified xsi:type="dcterms:W3CDTF">2023-01-20T03:55:50Z</dcterms:modified>
</cp:coreProperties>
</file>